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10800" activeTab="0"/>
  </bookViews>
  <sheets>
    <sheet name="Mileage Form" sheetId="1" r:id="rId1"/>
    <sheet name="District Grid" sheetId="2" r:id="rId2"/>
  </sheets>
  <definedNames>
    <definedName name="_xlfn.IFERROR" hidden="1">#NAME?</definedName>
    <definedName name="_xlnm.Print_Area" localSheetId="0">'Mileage Form'!$A$1:$N$39</definedName>
  </definedNames>
  <calcPr fullCalcOnLoad="1"/>
</workbook>
</file>

<file path=xl/sharedStrings.xml><?xml version="1.0" encoding="utf-8"?>
<sst xmlns="http://schemas.openxmlformats.org/spreadsheetml/2006/main" count="106" uniqueCount="68">
  <si>
    <t>Use of Employee's Car</t>
  </si>
  <si>
    <t>I hereby certify that the Governing Board of the Fallbrook Union Elementary School District has taken action in accordance with Education Code 44032 to establish the above-indicated mileage rate for the above-named employee in the performance of regularly assigned duties.</t>
  </si>
  <si>
    <t>I hereby certify that the foregoing is an accurate statement of mileage for authorized school district business and that liablity insurance was in force protecting the district and members of the Governing Board.</t>
  </si>
  <si>
    <t>Expense Claim for Mileage</t>
  </si>
  <si>
    <t>LOE</t>
  </si>
  <si>
    <t>MFP</t>
  </si>
  <si>
    <t>PJH</t>
  </si>
  <si>
    <t>WHF</t>
  </si>
  <si>
    <t>SOS</t>
  </si>
  <si>
    <t>SDCOE</t>
  </si>
  <si>
    <t>FUHS</t>
  </si>
  <si>
    <t>Associate Superintendent, Business Services</t>
  </si>
  <si>
    <t>Round Trip</t>
  </si>
  <si>
    <t>Date of Travel</t>
  </si>
  <si>
    <t>Purpose of Travel</t>
  </si>
  <si>
    <t>To</t>
  </si>
  <si>
    <t>From</t>
  </si>
  <si>
    <t># Miles (One Way)</t>
  </si>
  <si>
    <t>Amount</t>
  </si>
  <si>
    <t>VALLECITOS</t>
  </si>
  <si>
    <t xml:space="preserve">RATE PER MILE: </t>
  </si>
  <si>
    <t>Account Number:</t>
  </si>
  <si>
    <t>(Please Print)</t>
  </si>
  <si>
    <t>Signature:</t>
  </si>
  <si>
    <t>Model / Year:</t>
  </si>
  <si>
    <t>License #:</t>
  </si>
  <si>
    <t>Make of Vehicle:</t>
  </si>
  <si>
    <t>Supervisor</t>
  </si>
  <si>
    <t>Claimant</t>
  </si>
  <si>
    <t>* Please attach a map for any travel outside of the district grid</t>
  </si>
  <si>
    <t>DO</t>
  </si>
  <si>
    <t>MEE / SMA</t>
  </si>
  <si>
    <t>FSA</t>
  </si>
  <si>
    <t>NCREC</t>
  </si>
  <si>
    <t>LAP / FHA</t>
  </si>
  <si>
    <t>BONSALL USD</t>
  </si>
  <si>
    <t>DE LUZ</t>
  </si>
  <si>
    <t>CNS</t>
  </si>
  <si>
    <t>TRANS</t>
  </si>
  <si>
    <t>Mileage form must be submitted on a monthly basis.</t>
  </si>
  <si>
    <t>It is an IRS regulation to submit mileage reimbursements within 60 days after the mileage was driven. In order to comply with this regulation, the District will not reimburse for mileage claimed beyond this time period.</t>
  </si>
  <si>
    <t>Claimant Name :</t>
  </si>
  <si>
    <t>TOTAL CLAIM:</t>
  </si>
  <si>
    <t>TOTAL MILES:</t>
  </si>
  <si>
    <t>RT Miles</t>
  </si>
  <si>
    <t>Concatinated (VLOOKUP)</t>
  </si>
  <si>
    <t>CHECK BOX</t>
  </si>
  <si>
    <t>1835 Gum Tree Lane Fallbrook, CA 92028</t>
  </si>
  <si>
    <t>1978 Reche Road Fallbrook, CA 92028</t>
  </si>
  <si>
    <t>405 West Fallbrook Street Fallbrook, CA 92028</t>
  </si>
  <si>
    <t>300 Heald Lane Fallbrook, CA 92028</t>
  </si>
  <si>
    <t>31555 Old River Road Bonsall CA 92003</t>
  </si>
  <si>
    <t>400 West Elder Fallbrook, CA 92028</t>
  </si>
  <si>
    <t>110 Marine Drive Oceanside, CA 92058</t>
  </si>
  <si>
    <t>1743 Reche Road Fallbrook, CA 92028</t>
  </si>
  <si>
    <t>200 Pate Road San Celemente CA 92672</t>
  </si>
  <si>
    <t>40153 De Luz Murrieta Road Fallbrook, CA 92028</t>
  </si>
  <si>
    <t>MCC</t>
  </si>
  <si>
    <t>407 South Mission Road Fallbrook, CA 92028</t>
  </si>
  <si>
    <t>825 Winter Haven Road Fallbrook, CA 92028</t>
  </si>
  <si>
    <t>409 West Fallbrook Street Fallbrook, CA 92028</t>
  </si>
  <si>
    <t>321 North Iowa Street Fallbrook, CA 92028</t>
  </si>
  <si>
    <t>2234 S Stage Coach Lane Fallbrook, CA 92028</t>
  </si>
  <si>
    <t>255 Pico Avenue San Marcos, CA 92069</t>
  </si>
  <si>
    <t>6401 Linda Vista Road San Diego, CA 92111</t>
  </si>
  <si>
    <t>5211 5th Street Fallbrook, CA 92028</t>
  </si>
  <si>
    <t>.</t>
  </si>
  <si>
    <t>Rev. 01/01/20 - ML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</si>
</sst>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s>
  <fonts count="41">
    <font>
      <sz val="10"/>
      <name val="Arial"/>
      <family val="0"/>
    </font>
    <font>
      <sz val="12"/>
      <color indexed="8"/>
      <name val="Calibri"/>
      <family val="2"/>
    </font>
    <font>
      <b/>
      <sz val="10"/>
      <name val="Arial"/>
      <family val="2"/>
    </font>
    <font>
      <sz val="8"/>
      <name val="Arial"/>
      <family val="2"/>
    </font>
    <font>
      <b/>
      <sz val="12"/>
      <name val="Arial"/>
      <family val="2"/>
    </font>
    <font>
      <b/>
      <sz val="20"/>
      <name val="Arial"/>
      <family val="2"/>
    </font>
    <font>
      <sz val="12"/>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5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right style="thin"/>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thin"/>
      <right style="thin"/>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right/>
      <top/>
      <bottom style="thin"/>
    </border>
    <border>
      <left/>
      <right/>
      <top style="thin"/>
      <bottom/>
    </border>
    <border>
      <left/>
      <right/>
      <top style="thin"/>
      <bottom style="thin"/>
    </border>
    <border>
      <left style="medium"/>
      <right style="thin"/>
      <top style="thin"/>
      <bottom style="thin"/>
    </border>
    <border>
      <left/>
      <right style="medium"/>
      <top style="thin"/>
      <bottom style="thin"/>
    </border>
    <border>
      <left/>
      <right/>
      <top style="thin"/>
      <bottom style="medium"/>
    </border>
    <border>
      <left/>
      <right style="medium"/>
      <top style="thin"/>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0" fillId="0" borderId="10" xfId="0" applyFont="1" applyBorder="1" applyAlignment="1">
      <alignment horizontal="left"/>
    </xf>
    <xf numFmtId="43" fontId="0" fillId="0" borderId="10" xfId="42" applyFont="1" applyBorder="1" applyAlignment="1">
      <alignment/>
    </xf>
    <xf numFmtId="43" fontId="0" fillId="0" borderId="0" xfId="42" applyFont="1" applyAlignment="1">
      <alignment/>
    </xf>
    <xf numFmtId="0" fontId="0" fillId="0" borderId="11" xfId="0" applyFont="1" applyBorder="1" applyAlignment="1" applyProtection="1">
      <alignment horizontal="left"/>
      <protection hidden="1"/>
    </xf>
    <xf numFmtId="0" fontId="0" fillId="0" borderId="12" xfId="0" applyFont="1" applyBorder="1" applyAlignment="1" applyProtection="1">
      <alignment/>
      <protection hidden="1"/>
    </xf>
    <xf numFmtId="0" fontId="0" fillId="0" borderId="11" xfId="0" applyFont="1" applyBorder="1" applyAlignment="1" applyProtection="1">
      <alignment/>
      <protection hidden="1"/>
    </xf>
    <xf numFmtId="0" fontId="0" fillId="0" borderId="13" xfId="0" applyFont="1" applyBorder="1" applyAlignment="1" applyProtection="1">
      <alignment horizontal="left"/>
      <protection hidden="1"/>
    </xf>
    <xf numFmtId="0" fontId="0" fillId="0" borderId="14" xfId="0" applyFont="1" applyBorder="1" applyAlignment="1" applyProtection="1">
      <alignment horizontal="left"/>
      <protection hidden="1"/>
    </xf>
    <xf numFmtId="43" fontId="0" fillId="0" borderId="15" xfId="42" applyFont="1" applyBorder="1" applyAlignment="1" applyProtection="1">
      <alignment/>
      <protection hidden="1"/>
    </xf>
    <xf numFmtId="43" fontId="0" fillId="33" borderId="10" xfId="42" applyFont="1" applyFill="1" applyBorder="1" applyAlignment="1" applyProtection="1">
      <alignment/>
      <protection hidden="1"/>
    </xf>
    <xf numFmtId="43" fontId="0" fillId="0" borderId="10" xfId="42" applyFont="1" applyBorder="1" applyAlignment="1" applyProtection="1">
      <alignment/>
      <protection hidden="1"/>
    </xf>
    <xf numFmtId="43" fontId="0" fillId="0" borderId="16" xfId="42" applyFont="1" applyBorder="1" applyAlignment="1" applyProtection="1">
      <alignment/>
      <protection hidden="1"/>
    </xf>
    <xf numFmtId="0" fontId="0" fillId="0" borderId="14" xfId="0" applyFont="1" applyBorder="1" applyAlignment="1" applyProtection="1">
      <alignment/>
      <protection hidden="1"/>
    </xf>
    <xf numFmtId="0" fontId="0" fillId="0" borderId="17" xfId="0" applyFont="1" applyBorder="1" applyAlignment="1" applyProtection="1">
      <alignment horizontal="left"/>
      <protection hidden="1"/>
    </xf>
    <xf numFmtId="43" fontId="0" fillId="0" borderId="18" xfId="42" applyFont="1" applyBorder="1" applyAlignment="1" applyProtection="1">
      <alignment/>
      <protection hidden="1"/>
    </xf>
    <xf numFmtId="43" fontId="0" fillId="0" borderId="19" xfId="42" applyFont="1" applyBorder="1" applyAlignment="1" applyProtection="1">
      <alignment/>
      <protection hidden="1"/>
    </xf>
    <xf numFmtId="43" fontId="0" fillId="33" borderId="20" xfId="42" applyFont="1" applyFill="1" applyBorder="1" applyAlignment="1" applyProtection="1">
      <alignment/>
      <protection hidden="1"/>
    </xf>
    <xf numFmtId="0" fontId="0" fillId="0" borderId="0" xfId="0" applyFont="1" applyAlignment="1" applyProtection="1">
      <alignment/>
      <protection locked="0"/>
    </xf>
    <xf numFmtId="0" fontId="5"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protection locked="0"/>
    </xf>
    <xf numFmtId="0" fontId="5" fillId="0" borderId="0" xfId="0" applyFont="1" applyAlignment="1" applyProtection="1">
      <alignment horizontal="left"/>
      <protection locked="0"/>
    </xf>
    <xf numFmtId="0" fontId="0"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Alignment="1" applyProtection="1">
      <alignment horizontal="centerContinuous" vertical="top" wrapText="1"/>
      <protection locked="0"/>
    </xf>
    <xf numFmtId="0" fontId="0" fillId="0" borderId="0" xfId="0" applyBorder="1" applyAlignment="1" applyProtection="1">
      <alignment vertical="top"/>
      <protection locked="0"/>
    </xf>
    <xf numFmtId="0" fontId="0" fillId="0" borderId="0" xfId="0" applyAlignment="1" applyProtection="1">
      <alignment vertical="top"/>
      <protection locked="0"/>
    </xf>
    <xf numFmtId="0" fontId="0" fillId="0" borderId="0" xfId="0" applyFont="1" applyAlignment="1" applyProtection="1">
      <alignment horizontal="left" vertical="center" wrapText="1" readingOrder="1"/>
      <protection locked="0"/>
    </xf>
    <xf numFmtId="0" fontId="0" fillId="0" borderId="0" xfId="0" applyFont="1" applyAlignment="1" applyProtection="1">
      <alignment horizontal="left" vertical="center" wrapText="1"/>
      <protection locked="0"/>
    </xf>
    <xf numFmtId="0" fontId="0" fillId="0" borderId="21" xfId="0" applyFont="1" applyBorder="1" applyAlignment="1" applyProtection="1">
      <alignment horizontal="left"/>
      <protection hidden="1"/>
    </xf>
    <xf numFmtId="0" fontId="0" fillId="0" borderId="21" xfId="0" applyFont="1" applyBorder="1" applyAlignment="1" applyProtection="1">
      <alignment/>
      <protection hidden="1"/>
    </xf>
    <xf numFmtId="43" fontId="0" fillId="0" borderId="10" xfId="42" applyFont="1" applyFill="1" applyBorder="1" applyAlignment="1" applyProtection="1">
      <alignment/>
      <protection hidden="1"/>
    </xf>
    <xf numFmtId="0" fontId="0" fillId="0" borderId="22" xfId="0" applyFont="1" applyBorder="1" applyAlignment="1" applyProtection="1">
      <alignment horizontal="left"/>
      <protection hidden="1"/>
    </xf>
    <xf numFmtId="0" fontId="0" fillId="0" borderId="23" xfId="0" applyFont="1" applyBorder="1" applyAlignment="1" applyProtection="1">
      <alignment horizontal="left"/>
      <protection hidden="1"/>
    </xf>
    <xf numFmtId="0" fontId="0" fillId="0" borderId="23" xfId="0" applyFont="1" applyBorder="1" applyAlignment="1" applyProtection="1">
      <alignment/>
      <protection hidden="1"/>
    </xf>
    <xf numFmtId="0" fontId="0" fillId="0" borderId="24" xfId="0" applyFont="1" applyBorder="1" applyAlignment="1" applyProtection="1">
      <alignment horizontal="left"/>
      <protection hidden="1"/>
    </xf>
    <xf numFmtId="0" fontId="0" fillId="0" borderId="25" xfId="0" applyFont="1" applyBorder="1" applyAlignment="1" applyProtection="1">
      <alignment/>
      <protection hidden="1"/>
    </xf>
    <xf numFmtId="43" fontId="0" fillId="0" borderId="26" xfId="42" applyFont="1" applyBorder="1" applyAlignment="1" applyProtection="1">
      <alignment/>
      <protection hidden="1"/>
    </xf>
    <xf numFmtId="43" fontId="0" fillId="0" borderId="27" xfId="42" applyFont="1" applyBorder="1" applyAlignment="1" applyProtection="1">
      <alignment/>
      <protection hidden="1"/>
    </xf>
    <xf numFmtId="0" fontId="0" fillId="0" borderId="28" xfId="0" applyFont="1" applyBorder="1" applyAlignment="1" applyProtection="1">
      <alignment/>
      <protection hidden="1"/>
    </xf>
    <xf numFmtId="43" fontId="0" fillId="33" borderId="29" xfId="42" applyFont="1" applyFill="1" applyBorder="1" applyAlignment="1" applyProtection="1">
      <alignment/>
      <protection hidden="1"/>
    </xf>
    <xf numFmtId="0" fontId="0" fillId="0" borderId="0" xfId="0" applyAlignment="1" applyProtection="1">
      <alignment horizontal="center"/>
      <protection locked="0"/>
    </xf>
    <xf numFmtId="0" fontId="4" fillId="0" borderId="0" xfId="0" applyFon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right" wrapText="1"/>
      <protection locked="0"/>
    </xf>
    <xf numFmtId="0" fontId="6" fillId="0" borderId="0" xfId="0" applyFont="1" applyAlignment="1" applyProtection="1">
      <alignment horizontal="right"/>
      <protection locked="0"/>
    </xf>
    <xf numFmtId="0" fontId="6" fillId="0" borderId="30" xfId="0" applyFont="1" applyBorder="1" applyAlignment="1" applyProtection="1">
      <alignment horizontal="left"/>
      <protection locked="0"/>
    </xf>
    <xf numFmtId="0" fontId="4" fillId="0" borderId="10"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0" fontId="6" fillId="0" borderId="10" xfId="0" applyFont="1" applyBorder="1" applyAlignment="1" applyProtection="1">
      <alignment/>
      <protection locked="0"/>
    </xf>
    <xf numFmtId="43" fontId="6" fillId="0" borderId="10" xfId="42" applyFont="1" applyBorder="1" applyAlignment="1" applyProtection="1">
      <alignment/>
      <protection/>
    </xf>
    <xf numFmtId="14" fontId="6" fillId="0" borderId="10" xfId="0" applyNumberFormat="1" applyFont="1" applyBorder="1" applyAlignment="1" applyProtection="1">
      <alignment/>
      <protection locked="0"/>
    </xf>
    <xf numFmtId="0" fontId="4" fillId="0" borderId="10" xfId="0" applyFont="1" applyBorder="1" applyAlignment="1" applyProtection="1">
      <alignment horizontal="center" wrapText="1"/>
      <protection locked="0"/>
    </xf>
    <xf numFmtId="0" fontId="4" fillId="0" borderId="0" xfId="0" applyFont="1" applyBorder="1" applyAlignment="1" applyProtection="1">
      <alignment horizontal="center"/>
      <protection locked="0"/>
    </xf>
    <xf numFmtId="44" fontId="4" fillId="0" borderId="0" xfId="44" applyFont="1" applyAlignment="1" applyProtection="1">
      <alignment/>
      <protection locked="0"/>
    </xf>
    <xf numFmtId="0" fontId="6" fillId="0" borderId="0" xfId="0" applyFont="1" applyAlignment="1" applyProtection="1">
      <alignment horizontal="left" vertical="top"/>
      <protection locked="0"/>
    </xf>
    <xf numFmtId="0" fontId="4" fillId="0" borderId="31" xfId="0" applyFont="1" applyBorder="1" applyAlignment="1" applyProtection="1">
      <alignment wrapText="1"/>
      <protection locked="0"/>
    </xf>
    <xf numFmtId="0" fontId="4" fillId="0" borderId="0" xfId="0" applyFont="1" applyAlignment="1" applyProtection="1">
      <alignment horizontal="center"/>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Border="1" applyAlignment="1" applyProtection="1">
      <alignment horizontal="left"/>
      <protection locked="0"/>
    </xf>
    <xf numFmtId="43" fontId="6" fillId="0" borderId="10" xfId="42" applyFont="1" applyBorder="1" applyAlignment="1" applyProtection="1">
      <alignment/>
      <protection locked="0"/>
    </xf>
    <xf numFmtId="43" fontId="0" fillId="0" borderId="26" xfId="42" applyFont="1" applyBorder="1" applyAlignment="1" applyProtection="1">
      <alignment horizontal="left"/>
      <protection hidden="1"/>
    </xf>
    <xf numFmtId="43" fontId="0" fillId="0" borderId="10" xfId="42" applyFont="1" applyBorder="1" applyAlignment="1" applyProtection="1">
      <alignment horizontal="left"/>
      <protection hidden="1"/>
    </xf>
    <xf numFmtId="43" fontId="0" fillId="0" borderId="10" xfId="42" applyFont="1" applyBorder="1" applyAlignment="1" applyProtection="1">
      <alignment/>
      <protection hidden="1"/>
    </xf>
    <xf numFmtId="43" fontId="0" fillId="0" borderId="19" xfId="42" applyFont="1" applyBorder="1" applyAlignment="1" applyProtection="1">
      <alignment horizontal="left"/>
      <protection hidden="1"/>
    </xf>
    <xf numFmtId="43" fontId="0" fillId="0" borderId="15" xfId="42" applyFont="1" applyBorder="1" applyAlignment="1" applyProtection="1">
      <alignment/>
      <protection hidden="1"/>
    </xf>
    <xf numFmtId="43" fontId="0" fillId="0" borderId="16" xfId="42" applyFont="1" applyBorder="1" applyAlignment="1" applyProtection="1">
      <alignment/>
      <protection hidden="1"/>
    </xf>
    <xf numFmtId="0" fontId="7" fillId="0" borderId="0" xfId="0" applyFont="1" applyAlignment="1" applyProtection="1">
      <alignment vertical="top"/>
      <protection locked="0"/>
    </xf>
    <xf numFmtId="43" fontId="4" fillId="0" borderId="0" xfId="0" applyNumberFormat="1" applyFont="1" applyAlignment="1" applyProtection="1">
      <alignment horizontal="center"/>
      <protection locked="0"/>
    </xf>
    <xf numFmtId="164" fontId="4" fillId="0" borderId="0" xfId="44" applyNumberFormat="1" applyFont="1" applyAlignment="1" applyProtection="1">
      <alignment horizontal="left"/>
      <protection/>
    </xf>
    <xf numFmtId="0" fontId="6" fillId="0" borderId="32" xfId="0" applyFont="1" applyBorder="1" applyAlignment="1" applyProtection="1">
      <alignment horizontal="center"/>
      <protection locked="0"/>
    </xf>
    <xf numFmtId="0" fontId="6" fillId="0" borderId="30" xfId="0" applyFont="1" applyBorder="1" applyAlignment="1" applyProtection="1">
      <alignment horizontal="left"/>
      <protection locked="0"/>
    </xf>
    <xf numFmtId="0" fontId="2" fillId="0" borderId="0" xfId="0" applyFont="1" applyAlignment="1" applyProtection="1">
      <alignment horizontal="left" vertical="center"/>
      <protection locked="0"/>
    </xf>
    <xf numFmtId="0" fontId="6" fillId="0" borderId="31"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6" fillId="0" borderId="0" xfId="0" applyFont="1" applyAlignment="1" applyProtection="1">
      <alignment horizontal="left" vertical="center" wrapText="1" readingOrder="1"/>
      <protection locked="0"/>
    </xf>
    <xf numFmtId="0" fontId="0" fillId="0" borderId="0" xfId="0" applyFont="1" applyBorder="1" applyAlignment="1" applyProtection="1">
      <alignment horizontal="center" vertical="top"/>
      <protection locked="0"/>
    </xf>
    <xf numFmtId="0" fontId="0" fillId="0" borderId="30" xfId="0" applyFont="1" applyBorder="1" applyAlignment="1" applyProtection="1">
      <alignment horizontal="center"/>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right"/>
      <protection locked="0"/>
    </xf>
    <xf numFmtId="0" fontId="6" fillId="0" borderId="0" xfId="0" applyFont="1" applyAlignment="1" applyProtection="1">
      <alignment horizontal="right"/>
      <protection locked="0"/>
    </xf>
    <xf numFmtId="0" fontId="6" fillId="0" borderId="0" xfId="0" applyFont="1" applyAlignment="1" applyProtection="1">
      <alignment horizontal="left" vertical="top" wrapText="1"/>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33" xfId="0" applyFont="1" applyBorder="1" applyAlignment="1">
      <alignment horizontal="left"/>
    </xf>
    <xf numFmtId="0" fontId="0" fillId="0" borderId="10"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0" fillId="0" borderId="32" xfId="0" applyFont="1" applyBorder="1" applyAlignment="1">
      <alignment horizontal="left"/>
    </xf>
    <xf numFmtId="0" fontId="0" fillId="0" borderId="34" xfId="0" applyFont="1" applyBorder="1" applyAlignment="1">
      <alignment horizontal="left"/>
    </xf>
    <xf numFmtId="0" fontId="0" fillId="0" borderId="2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0" fontId="0" fillId="0" borderId="37"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38100</xdr:rowOff>
    </xdr:from>
    <xdr:to>
      <xdr:col>3</xdr:col>
      <xdr:colOff>2876550</xdr:colOff>
      <xdr:row>6</xdr:row>
      <xdr:rowOff>104775</xdr:rowOff>
    </xdr:to>
    <xdr:pic>
      <xdr:nvPicPr>
        <xdr:cNvPr id="1" name="Picture 2"/>
        <xdr:cNvPicPr preferRelativeResize="1">
          <a:picLocks noChangeAspect="1"/>
        </xdr:cNvPicPr>
      </xdr:nvPicPr>
      <xdr:blipFill>
        <a:blip r:embed="rId1"/>
        <a:stretch>
          <a:fillRect/>
        </a:stretch>
      </xdr:blipFill>
      <xdr:spPr>
        <a:xfrm>
          <a:off x="1228725" y="38100"/>
          <a:ext cx="42481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2:N41"/>
  <sheetViews>
    <sheetView tabSelected="1" zoomScalePageLayoutView="0" workbookViewId="0" topLeftCell="A31">
      <selection activeCell="C40" sqref="C40"/>
    </sheetView>
  </sheetViews>
  <sheetFormatPr defaultColWidth="9.140625" defaultRowHeight="12.75"/>
  <cols>
    <col min="1" max="2" width="9.140625" style="22" customWidth="1"/>
    <col min="3" max="3" width="20.7109375" style="22" bestFit="1" customWidth="1"/>
    <col min="4" max="4" width="52.140625" style="22" customWidth="1"/>
    <col min="5" max="6" width="30.421875" style="22" customWidth="1"/>
    <col min="7" max="7" width="30.421875" style="22" hidden="1" customWidth="1"/>
    <col min="8" max="8" width="20.7109375" style="22" bestFit="1" customWidth="1"/>
    <col min="9" max="9" width="20.7109375" style="22" hidden="1" customWidth="1"/>
    <col min="10" max="10" width="15.140625" style="22" customWidth="1"/>
    <col min="11" max="11" width="11.00390625" style="22" hidden="1" customWidth="1"/>
    <col min="12" max="12" width="24.28125" style="22" customWidth="1"/>
    <col min="13" max="14" width="9.421875" style="22" customWidth="1"/>
    <col min="15" max="15" width="18.8515625" style="22" bestFit="1" customWidth="1"/>
    <col min="16" max="17" width="15.421875" style="22" customWidth="1"/>
    <col min="18" max="16384" width="9.140625" style="22" customWidth="1"/>
  </cols>
  <sheetData>
    <row r="1" ht="12.75"/>
    <row r="2" spans="5:9" ht="12.75">
      <c r="E2" s="91"/>
      <c r="F2" s="91"/>
      <c r="G2" s="91"/>
      <c r="H2" s="91"/>
      <c r="I2" s="48"/>
    </row>
    <row r="3" spans="1:13" ht="26.25">
      <c r="A3" s="19"/>
      <c r="B3" s="19"/>
      <c r="C3" s="20"/>
      <c r="D3" s="20"/>
      <c r="E3" s="90" t="s">
        <v>39</v>
      </c>
      <c r="F3" s="90"/>
      <c r="G3" s="90"/>
      <c r="H3" s="90"/>
      <c r="I3" s="64"/>
      <c r="J3" s="87" t="s">
        <v>3</v>
      </c>
      <c r="K3" s="87"/>
      <c r="L3" s="87"/>
      <c r="M3" s="21"/>
    </row>
    <row r="4" spans="1:13" ht="26.25" customHeight="1">
      <c r="A4" s="19"/>
      <c r="B4" s="19"/>
      <c r="C4" s="23"/>
      <c r="D4" s="23"/>
      <c r="E4" s="89" t="s">
        <v>40</v>
      </c>
      <c r="F4" s="89"/>
      <c r="G4" s="89"/>
      <c r="H4" s="89"/>
      <c r="I4" s="65"/>
      <c r="J4" s="88" t="s">
        <v>0</v>
      </c>
      <c r="K4" s="88"/>
      <c r="L4" s="88"/>
      <c r="M4" s="21"/>
    </row>
    <row r="5" spans="1:13" ht="12.75" customHeight="1">
      <c r="A5" s="19"/>
      <c r="B5" s="19"/>
      <c r="E5" s="89"/>
      <c r="F5" s="89"/>
      <c r="G5" s="89"/>
      <c r="H5" s="89"/>
      <c r="I5" s="65"/>
      <c r="J5" s="21"/>
      <c r="K5" s="21"/>
      <c r="L5" s="21"/>
      <c r="M5" s="21"/>
    </row>
    <row r="6" spans="1:13" ht="12.75" customHeight="1">
      <c r="A6" s="19"/>
      <c r="B6" s="19"/>
      <c r="E6" s="89"/>
      <c r="F6" s="89"/>
      <c r="G6" s="89"/>
      <c r="H6" s="89"/>
      <c r="I6" s="65"/>
      <c r="J6" s="21"/>
      <c r="K6" s="21"/>
      <c r="L6" s="21"/>
      <c r="M6" s="21"/>
    </row>
    <row r="7" spans="1:13" ht="12.75" customHeight="1">
      <c r="A7" s="19"/>
      <c r="B7" s="19"/>
      <c r="C7" s="24"/>
      <c r="D7" s="21"/>
      <c r="E7" s="66"/>
      <c r="F7" s="66"/>
      <c r="G7" s="21"/>
      <c r="H7" s="21"/>
      <c r="I7" s="21"/>
      <c r="J7" s="21"/>
      <c r="K7" s="21"/>
      <c r="L7" s="21"/>
      <c r="M7" s="21"/>
    </row>
    <row r="8" spans="1:13" ht="27.75" customHeight="1">
      <c r="A8" s="19"/>
      <c r="B8" s="19"/>
      <c r="C8" s="51" t="s">
        <v>41</v>
      </c>
      <c r="D8" s="79"/>
      <c r="E8" s="79"/>
      <c r="F8" s="52" t="s">
        <v>26</v>
      </c>
      <c r="G8" s="50"/>
      <c r="H8" s="79"/>
      <c r="I8" s="79"/>
      <c r="J8" s="79"/>
      <c r="K8" s="79"/>
      <c r="L8" s="79"/>
      <c r="M8" s="25"/>
    </row>
    <row r="9" spans="1:13" ht="11.25" customHeight="1">
      <c r="A9" s="19"/>
      <c r="B9" s="19"/>
      <c r="C9" s="51"/>
      <c r="D9" s="82" t="s">
        <v>22</v>
      </c>
      <c r="E9" s="82"/>
      <c r="F9" s="50"/>
      <c r="G9" s="50"/>
      <c r="H9" s="81"/>
      <c r="I9" s="81"/>
      <c r="J9" s="81"/>
      <c r="K9" s="81"/>
      <c r="L9" s="81"/>
      <c r="M9" s="25"/>
    </row>
    <row r="10" spans="1:13" ht="25.5" customHeight="1">
      <c r="A10" s="19"/>
      <c r="B10" s="19"/>
      <c r="C10" s="52" t="s">
        <v>21</v>
      </c>
      <c r="D10" s="79"/>
      <c r="E10" s="79"/>
      <c r="F10" s="52" t="s">
        <v>24</v>
      </c>
      <c r="G10" s="50"/>
      <c r="H10" s="53"/>
      <c r="I10" s="67"/>
      <c r="J10" s="50" t="s">
        <v>25</v>
      </c>
      <c r="K10" s="50"/>
      <c r="L10" s="53"/>
      <c r="M10" s="25"/>
    </row>
    <row r="11" spans="1:13" ht="11.25" customHeight="1">
      <c r="A11" s="19"/>
      <c r="B11" s="19"/>
      <c r="C11" s="50"/>
      <c r="D11" s="78"/>
      <c r="E11" s="78"/>
      <c r="F11" s="50"/>
      <c r="G11" s="50"/>
      <c r="H11" s="50"/>
      <c r="I11" s="50"/>
      <c r="J11" s="50"/>
      <c r="K11" s="50"/>
      <c r="L11" s="50"/>
      <c r="M11" s="19"/>
    </row>
    <row r="12" spans="1:13" ht="33.75">
      <c r="A12" s="19"/>
      <c r="B12" s="19"/>
      <c r="C12" s="54" t="s">
        <v>13</v>
      </c>
      <c r="D12" s="54" t="s">
        <v>14</v>
      </c>
      <c r="E12" s="54" t="s">
        <v>16</v>
      </c>
      <c r="F12" s="54" t="s">
        <v>15</v>
      </c>
      <c r="G12" s="54" t="s">
        <v>45</v>
      </c>
      <c r="H12" s="54" t="s">
        <v>17</v>
      </c>
      <c r="I12" s="54" t="s">
        <v>44</v>
      </c>
      <c r="J12" s="59" t="s">
        <v>12</v>
      </c>
      <c r="K12" s="59" t="s">
        <v>46</v>
      </c>
      <c r="L12" s="54" t="s">
        <v>18</v>
      </c>
      <c r="M12" s="26"/>
    </row>
    <row r="13" spans="1:13" ht="24.75" customHeight="1">
      <c r="A13" s="19"/>
      <c r="B13" s="19"/>
      <c r="C13" s="55"/>
      <c r="D13" s="56"/>
      <c r="E13" s="56"/>
      <c r="F13" s="56"/>
      <c r="G13" s="56" t="str">
        <f>CONCATENATE(E13,," ","-"," ",F13)</f>
        <v> - </v>
      </c>
      <c r="H13" s="68">
        <f>_xlfn.IFERROR(VLOOKUP(G13,'District Grid'!$A$1:$B$324,2,FALSE),"")</f>
      </c>
      <c r="I13" s="57">
        <f>_xlfn.IFERROR(IF($K13=TRUE,($H13*2),H13),"")</f>
      </c>
      <c r="J13" s="56"/>
      <c r="K13" s="56" t="b">
        <v>0</v>
      </c>
      <c r="L13" s="57">
        <f>_xlfn.IFERROR(IF($K13=TRUE,($H13*2)*$D$33,H13*$D$33),"")</f>
      </c>
      <c r="M13" s="27"/>
    </row>
    <row r="14" spans="1:13" ht="24.75" customHeight="1">
      <c r="A14" s="19"/>
      <c r="B14" s="19"/>
      <c r="C14" s="55"/>
      <c r="D14" s="56"/>
      <c r="E14" s="56"/>
      <c r="F14" s="56"/>
      <c r="G14" s="56" t="str">
        <f aca="true" t="shared" si="0" ref="G14:G32">CONCATENATE(E14,," ","-"," ",F14)</f>
        <v> - </v>
      </c>
      <c r="H14" s="68">
        <f>_xlfn.IFERROR(VLOOKUP(G14,'District Grid'!$A$1:$B$324,2,FALSE),"")</f>
      </c>
      <c r="I14" s="57">
        <f aca="true" t="shared" si="1" ref="I14:I32">_xlfn.IFERROR(IF($K14=TRUE,($H14*2),H14),"")</f>
      </c>
      <c r="J14" s="56"/>
      <c r="K14" s="56" t="b">
        <v>0</v>
      </c>
      <c r="L14" s="57">
        <f aca="true" t="shared" si="2" ref="L14:L32">_xlfn.IFERROR(IF(K14=TRUE,(H14*2)*$D$33,H14*$D$33),"")</f>
      </c>
      <c r="M14" s="27"/>
    </row>
    <row r="15" spans="1:13" ht="24.75" customHeight="1">
      <c r="A15" s="19"/>
      <c r="B15" s="19"/>
      <c r="C15" s="55"/>
      <c r="D15" s="56"/>
      <c r="E15" s="56"/>
      <c r="F15" s="56"/>
      <c r="G15" s="56" t="str">
        <f t="shared" si="0"/>
        <v> - </v>
      </c>
      <c r="H15" s="68">
        <f>_xlfn.IFERROR(VLOOKUP(G15,'District Grid'!$A$1:$B$324,2,FALSE),"")</f>
      </c>
      <c r="I15" s="57">
        <f t="shared" si="1"/>
      </c>
      <c r="J15" s="56"/>
      <c r="K15" s="56" t="b">
        <v>0</v>
      </c>
      <c r="L15" s="57">
        <f t="shared" si="2"/>
      </c>
      <c r="M15" s="27"/>
    </row>
    <row r="16" spans="1:13" ht="24.75" customHeight="1">
      <c r="A16" s="19"/>
      <c r="B16" s="19"/>
      <c r="C16" s="58"/>
      <c r="D16" s="56"/>
      <c r="E16" s="56"/>
      <c r="F16" s="56"/>
      <c r="G16" s="56" t="str">
        <f t="shared" si="0"/>
        <v> - </v>
      </c>
      <c r="H16" s="68">
        <f>_xlfn.IFERROR(VLOOKUP(G16,'District Grid'!$A$1:$B$324,2,FALSE),"")</f>
      </c>
      <c r="I16" s="57">
        <f t="shared" si="1"/>
      </c>
      <c r="J16" s="56"/>
      <c r="K16" s="56" t="b">
        <v>0</v>
      </c>
      <c r="L16" s="57">
        <f t="shared" si="2"/>
      </c>
      <c r="M16" s="27"/>
    </row>
    <row r="17" spans="1:13" ht="24.75" customHeight="1">
      <c r="A17" s="19"/>
      <c r="B17" s="19"/>
      <c r="C17" s="58"/>
      <c r="D17" s="56"/>
      <c r="E17" s="56"/>
      <c r="F17" s="56"/>
      <c r="G17" s="56" t="str">
        <f t="shared" si="0"/>
        <v> - </v>
      </c>
      <c r="H17" s="68">
        <f>_xlfn.IFERROR(VLOOKUP(G17,'District Grid'!$A$1:$B$324,2,FALSE),"")</f>
      </c>
      <c r="I17" s="57">
        <f t="shared" si="1"/>
      </c>
      <c r="J17" s="56"/>
      <c r="K17" s="56" t="b">
        <v>0</v>
      </c>
      <c r="L17" s="57">
        <f t="shared" si="2"/>
      </c>
      <c r="M17" s="27"/>
    </row>
    <row r="18" spans="1:13" ht="24.75" customHeight="1">
      <c r="A18" s="19"/>
      <c r="B18" s="19"/>
      <c r="C18" s="58"/>
      <c r="D18" s="56"/>
      <c r="E18" s="56"/>
      <c r="F18" s="56"/>
      <c r="G18" s="56" t="str">
        <f t="shared" si="0"/>
        <v> - </v>
      </c>
      <c r="H18" s="68">
        <f>_xlfn.IFERROR(VLOOKUP(G18,'District Grid'!$A$1:$B$324,2,FALSE),"")</f>
      </c>
      <c r="I18" s="57">
        <f t="shared" si="1"/>
      </c>
      <c r="J18" s="56"/>
      <c r="K18" s="56" t="b">
        <v>0</v>
      </c>
      <c r="L18" s="57">
        <f t="shared" si="2"/>
      </c>
      <c r="M18" s="27"/>
    </row>
    <row r="19" spans="1:13" ht="24.75" customHeight="1">
      <c r="A19" s="19"/>
      <c r="B19" s="19"/>
      <c r="C19" s="58"/>
      <c r="D19" s="56"/>
      <c r="E19" s="56"/>
      <c r="F19" s="56"/>
      <c r="G19" s="56" t="str">
        <f t="shared" si="0"/>
        <v> - </v>
      </c>
      <c r="H19" s="68">
        <f>_xlfn.IFERROR(VLOOKUP(G19,'District Grid'!$A$1:$B$324,2,FALSE),"")</f>
      </c>
      <c r="I19" s="57">
        <f t="shared" si="1"/>
      </c>
      <c r="J19" s="56"/>
      <c r="K19" s="56" t="b">
        <v>0</v>
      </c>
      <c r="L19" s="57">
        <f t="shared" si="2"/>
      </c>
      <c r="M19" s="27"/>
    </row>
    <row r="20" spans="1:13" ht="24.75" customHeight="1">
      <c r="A20" s="19"/>
      <c r="B20" s="19"/>
      <c r="C20" s="58"/>
      <c r="D20" s="56"/>
      <c r="E20" s="56"/>
      <c r="F20" s="56"/>
      <c r="G20" s="56" t="str">
        <f t="shared" si="0"/>
        <v> - </v>
      </c>
      <c r="H20" s="68">
        <f>_xlfn.IFERROR(VLOOKUP(G20,'District Grid'!$A$1:$B$324,2,FALSE),"")</f>
      </c>
      <c r="I20" s="57">
        <f t="shared" si="1"/>
      </c>
      <c r="J20" s="56"/>
      <c r="K20" s="56" t="b">
        <v>0</v>
      </c>
      <c r="L20" s="57">
        <f t="shared" si="2"/>
      </c>
      <c r="M20" s="27"/>
    </row>
    <row r="21" spans="1:13" ht="24.75" customHeight="1">
      <c r="A21" s="19"/>
      <c r="B21" s="19"/>
      <c r="C21" s="58"/>
      <c r="D21" s="56"/>
      <c r="E21" s="56"/>
      <c r="F21" s="56"/>
      <c r="G21" s="56" t="str">
        <f t="shared" si="0"/>
        <v> - </v>
      </c>
      <c r="H21" s="68">
        <f>_xlfn.IFERROR(VLOOKUP(G21,'District Grid'!$A$1:$B$324,2,FALSE),"")</f>
      </c>
      <c r="I21" s="57">
        <f t="shared" si="1"/>
      </c>
      <c r="J21" s="56"/>
      <c r="K21" s="56" t="b">
        <v>0</v>
      </c>
      <c r="L21" s="57">
        <f t="shared" si="2"/>
      </c>
      <c r="M21" s="27"/>
    </row>
    <row r="22" spans="1:13" ht="24.75" customHeight="1">
      <c r="A22" s="19"/>
      <c r="B22" s="19"/>
      <c r="C22" s="58"/>
      <c r="D22" s="56"/>
      <c r="E22" s="56"/>
      <c r="F22" s="56"/>
      <c r="G22" s="56" t="str">
        <f t="shared" si="0"/>
        <v> - </v>
      </c>
      <c r="H22" s="68">
        <f>_xlfn.IFERROR(VLOOKUP(G22,'District Grid'!$A$1:$B$324,2,FALSE),"")</f>
      </c>
      <c r="I22" s="57">
        <f t="shared" si="1"/>
      </c>
      <c r="J22" s="56"/>
      <c r="K22" s="56" t="b">
        <v>0</v>
      </c>
      <c r="L22" s="57">
        <f t="shared" si="2"/>
      </c>
      <c r="M22" s="27"/>
    </row>
    <row r="23" spans="1:13" ht="24.75" customHeight="1">
      <c r="A23" s="19"/>
      <c r="B23" s="19"/>
      <c r="C23" s="58"/>
      <c r="D23" s="56"/>
      <c r="E23" s="56"/>
      <c r="F23" s="56"/>
      <c r="G23" s="56" t="str">
        <f t="shared" si="0"/>
        <v> - </v>
      </c>
      <c r="H23" s="68">
        <f>_xlfn.IFERROR(VLOOKUP(G23,'District Grid'!$A$1:$B$324,2,FALSE),"")</f>
      </c>
      <c r="I23" s="57">
        <f t="shared" si="1"/>
      </c>
      <c r="J23" s="56"/>
      <c r="K23" s="56" t="b">
        <v>0</v>
      </c>
      <c r="L23" s="57">
        <f t="shared" si="2"/>
      </c>
      <c r="M23" s="27"/>
    </row>
    <row r="24" spans="1:13" ht="24.75" customHeight="1">
      <c r="A24" s="19"/>
      <c r="B24" s="19"/>
      <c r="C24" s="58"/>
      <c r="D24" s="56"/>
      <c r="E24" s="56"/>
      <c r="F24" s="56"/>
      <c r="G24" s="56" t="str">
        <f t="shared" si="0"/>
        <v> - </v>
      </c>
      <c r="H24" s="68">
        <f>_xlfn.IFERROR(VLOOKUP(G24,'District Grid'!$A$1:$B$324,2,FALSE),"")</f>
      </c>
      <c r="I24" s="57">
        <f t="shared" si="1"/>
      </c>
      <c r="J24" s="56"/>
      <c r="K24" s="56" t="b">
        <v>0</v>
      </c>
      <c r="L24" s="57">
        <f t="shared" si="2"/>
      </c>
      <c r="M24" s="27"/>
    </row>
    <row r="25" spans="1:13" ht="24.75" customHeight="1">
      <c r="A25" s="19"/>
      <c r="B25" s="19"/>
      <c r="C25" s="58"/>
      <c r="D25" s="56"/>
      <c r="E25" s="56"/>
      <c r="F25" s="56"/>
      <c r="G25" s="56" t="str">
        <f t="shared" si="0"/>
        <v> - </v>
      </c>
      <c r="H25" s="68">
        <f>_xlfn.IFERROR(VLOOKUP(G25,'District Grid'!$A$1:$B$324,2,FALSE),"")</f>
      </c>
      <c r="I25" s="57">
        <f t="shared" si="1"/>
      </c>
      <c r="J25" s="56"/>
      <c r="K25" s="56" t="b">
        <v>0</v>
      </c>
      <c r="L25" s="57">
        <f t="shared" si="2"/>
      </c>
      <c r="M25" s="27"/>
    </row>
    <row r="26" spans="1:13" ht="24.75" customHeight="1">
      <c r="A26" s="19"/>
      <c r="B26" s="19"/>
      <c r="C26" s="58"/>
      <c r="D26" s="56"/>
      <c r="E26" s="56"/>
      <c r="F26" s="56"/>
      <c r="G26" s="56" t="str">
        <f t="shared" si="0"/>
        <v> - </v>
      </c>
      <c r="H26" s="68">
        <f>_xlfn.IFERROR(VLOOKUP(G26,'District Grid'!$A$1:$B$324,2,FALSE),"")</f>
      </c>
      <c r="I26" s="57">
        <f t="shared" si="1"/>
      </c>
      <c r="J26" s="56"/>
      <c r="K26" s="56" t="b">
        <v>0</v>
      </c>
      <c r="L26" s="57">
        <f t="shared" si="2"/>
      </c>
      <c r="M26" s="27"/>
    </row>
    <row r="27" spans="1:13" ht="24.75" customHeight="1">
      <c r="A27" s="19"/>
      <c r="B27" s="19"/>
      <c r="C27" s="58"/>
      <c r="D27" s="56"/>
      <c r="E27" s="56"/>
      <c r="F27" s="56"/>
      <c r="G27" s="56" t="str">
        <f t="shared" si="0"/>
        <v> - </v>
      </c>
      <c r="H27" s="68">
        <f>_xlfn.IFERROR(VLOOKUP(G27,'District Grid'!$A$1:$B$324,2,FALSE),"")</f>
      </c>
      <c r="I27" s="57">
        <f t="shared" si="1"/>
      </c>
      <c r="J27" s="56"/>
      <c r="K27" s="56" t="b">
        <v>0</v>
      </c>
      <c r="L27" s="57">
        <f t="shared" si="2"/>
      </c>
      <c r="M27" s="27"/>
    </row>
    <row r="28" spans="1:13" ht="24.75" customHeight="1">
      <c r="A28" s="19"/>
      <c r="B28" s="19"/>
      <c r="C28" s="58"/>
      <c r="D28" s="56"/>
      <c r="E28" s="56"/>
      <c r="F28" s="56"/>
      <c r="G28" s="56" t="str">
        <f t="shared" si="0"/>
        <v> - </v>
      </c>
      <c r="H28" s="68">
        <f>_xlfn.IFERROR(VLOOKUP(G28,'District Grid'!$A$1:$B$324,2,FALSE),"")</f>
      </c>
      <c r="I28" s="57">
        <f t="shared" si="1"/>
      </c>
      <c r="J28" s="56"/>
      <c r="K28" s="56" t="b">
        <v>0</v>
      </c>
      <c r="L28" s="57">
        <f t="shared" si="2"/>
      </c>
      <c r="M28" s="27"/>
    </row>
    <row r="29" spans="1:13" ht="24.75" customHeight="1">
      <c r="A29" s="19"/>
      <c r="B29" s="19"/>
      <c r="C29" s="58"/>
      <c r="D29" s="56"/>
      <c r="E29" s="56"/>
      <c r="F29" s="56"/>
      <c r="G29" s="56" t="str">
        <f t="shared" si="0"/>
        <v> - </v>
      </c>
      <c r="H29" s="68">
        <f>_xlfn.IFERROR(VLOOKUP(G29,'District Grid'!$A$1:$B$324,2,FALSE),"")</f>
      </c>
      <c r="I29" s="57">
        <f t="shared" si="1"/>
      </c>
      <c r="J29" s="56"/>
      <c r="K29" s="56" t="b">
        <v>0</v>
      </c>
      <c r="L29" s="57">
        <f t="shared" si="2"/>
      </c>
      <c r="M29" s="27"/>
    </row>
    <row r="30" spans="1:13" ht="24.75" customHeight="1">
      <c r="A30" s="19"/>
      <c r="B30" s="19"/>
      <c r="C30" s="58"/>
      <c r="D30" s="56"/>
      <c r="E30" s="56"/>
      <c r="F30" s="56"/>
      <c r="G30" s="56" t="str">
        <f t="shared" si="0"/>
        <v> - </v>
      </c>
      <c r="H30" s="68">
        <f>_xlfn.IFERROR(VLOOKUP(G30,'District Grid'!$A$1:$B$324,2,FALSE),"")</f>
      </c>
      <c r="I30" s="57">
        <f t="shared" si="1"/>
      </c>
      <c r="J30" s="56"/>
      <c r="K30" s="56" t="b">
        <v>0</v>
      </c>
      <c r="L30" s="57">
        <f t="shared" si="2"/>
      </c>
      <c r="M30" s="27"/>
    </row>
    <row r="31" spans="1:13" ht="24.75" customHeight="1">
      <c r="A31" s="19"/>
      <c r="B31" s="19"/>
      <c r="C31" s="58"/>
      <c r="D31" s="56"/>
      <c r="E31" s="56"/>
      <c r="F31" s="56"/>
      <c r="G31" s="56" t="str">
        <f t="shared" si="0"/>
        <v> - </v>
      </c>
      <c r="H31" s="68">
        <f>_xlfn.IFERROR(VLOOKUP(G31,'District Grid'!$A$1:$B$324,2,FALSE),"")</f>
      </c>
      <c r="I31" s="57">
        <f t="shared" si="1"/>
      </c>
      <c r="J31" s="56"/>
      <c r="K31" s="56" t="b">
        <v>0</v>
      </c>
      <c r="L31" s="57">
        <f t="shared" si="2"/>
      </c>
      <c r="M31" s="27"/>
    </row>
    <row r="32" spans="1:13" ht="24.75" customHeight="1">
      <c r="A32" s="19"/>
      <c r="B32" s="19"/>
      <c r="C32" s="58"/>
      <c r="D32" s="56"/>
      <c r="E32" s="56"/>
      <c r="F32" s="56"/>
      <c r="G32" s="56" t="str">
        <f t="shared" si="0"/>
        <v> - </v>
      </c>
      <c r="H32" s="68">
        <f>_xlfn.IFERROR(VLOOKUP(G32,'District Grid'!$A$1:$B$324,2,FALSE),"")</f>
      </c>
      <c r="I32" s="57">
        <f t="shared" si="1"/>
      </c>
      <c r="J32" s="56"/>
      <c r="K32" s="56" t="b">
        <v>0</v>
      </c>
      <c r="L32" s="57">
        <f t="shared" si="2"/>
      </c>
      <c r="M32" s="27"/>
    </row>
    <row r="33" spans="1:13" ht="16.5">
      <c r="A33" s="19"/>
      <c r="B33" s="19"/>
      <c r="C33" s="49" t="s">
        <v>20</v>
      </c>
      <c r="D33" s="77">
        <v>0.575</v>
      </c>
      <c r="F33" s="49" t="s">
        <v>43</v>
      </c>
      <c r="G33" s="50"/>
      <c r="H33" s="76">
        <f>SUM(I13:I32)</f>
        <v>0</v>
      </c>
      <c r="J33" s="63" t="s">
        <v>42</v>
      </c>
      <c r="K33" s="60"/>
      <c r="L33" s="61">
        <f>SUM(L13:L32)</f>
        <v>0</v>
      </c>
      <c r="M33" s="25"/>
    </row>
    <row r="34" spans="1:14" ht="42.75" customHeight="1">
      <c r="A34" s="19"/>
      <c r="B34" s="19"/>
      <c r="C34" s="80" t="s">
        <v>29</v>
      </c>
      <c r="D34" s="80"/>
      <c r="E34" s="80"/>
      <c r="F34" s="52" t="s">
        <v>23</v>
      </c>
      <c r="G34" s="19"/>
      <c r="H34" s="85" t="s">
        <v>66</v>
      </c>
      <c r="I34" s="85"/>
      <c r="J34" s="85"/>
      <c r="K34" s="85"/>
      <c r="L34" s="85"/>
      <c r="M34" s="19"/>
      <c r="N34" s="28"/>
    </row>
    <row r="35" spans="1:14" ht="13.5" customHeight="1">
      <c r="A35" s="19"/>
      <c r="B35" s="19"/>
      <c r="C35" s="34"/>
      <c r="D35" s="34"/>
      <c r="E35" s="34"/>
      <c r="F35" s="52"/>
      <c r="G35" s="19"/>
      <c r="H35" s="84" t="s">
        <v>28</v>
      </c>
      <c r="I35" s="84"/>
      <c r="J35" s="84"/>
      <c r="K35" s="84"/>
      <c r="L35" s="84"/>
      <c r="M35" s="19"/>
      <c r="N35" s="28"/>
    </row>
    <row r="36" spans="1:14" ht="42.75" customHeight="1">
      <c r="A36" s="19"/>
      <c r="B36" s="19"/>
      <c r="C36" s="83" t="s">
        <v>2</v>
      </c>
      <c r="D36" s="83"/>
      <c r="E36" s="83"/>
      <c r="F36" s="52" t="s">
        <v>23</v>
      </c>
      <c r="G36" s="29"/>
      <c r="H36" s="85"/>
      <c r="I36" s="85"/>
      <c r="J36" s="85"/>
      <c r="K36" s="85"/>
      <c r="L36" s="85"/>
      <c r="M36" s="19"/>
      <c r="N36" s="28"/>
    </row>
    <row r="37" spans="1:14" ht="13.5" customHeight="1">
      <c r="A37" s="19"/>
      <c r="B37" s="19"/>
      <c r="C37" s="35"/>
      <c r="D37" s="35"/>
      <c r="E37" s="35"/>
      <c r="F37" s="52"/>
      <c r="G37" s="29"/>
      <c r="H37" s="84" t="s">
        <v>27</v>
      </c>
      <c r="I37" s="84"/>
      <c r="J37" s="84"/>
      <c r="K37" s="84"/>
      <c r="L37" s="84"/>
      <c r="M37" s="19"/>
      <c r="N37" s="28"/>
    </row>
    <row r="38" spans="1:14" ht="42.75" customHeight="1">
      <c r="A38" s="19"/>
      <c r="B38" s="19"/>
      <c r="C38" s="86" t="s">
        <v>1</v>
      </c>
      <c r="D38" s="86"/>
      <c r="E38" s="86"/>
      <c r="F38" s="52" t="s">
        <v>23</v>
      </c>
      <c r="G38" s="19"/>
      <c r="H38" s="85"/>
      <c r="I38" s="85"/>
      <c r="J38" s="85"/>
      <c r="K38" s="85"/>
      <c r="L38" s="85"/>
      <c r="M38" s="19"/>
      <c r="N38" s="28"/>
    </row>
    <row r="39" spans="1:14" ht="13.5" customHeight="1">
      <c r="A39" s="30"/>
      <c r="B39" s="30"/>
      <c r="C39" s="75" t="s">
        <v>67</v>
      </c>
      <c r="D39" s="31"/>
      <c r="E39" s="31"/>
      <c r="F39" s="62"/>
      <c r="G39" s="30"/>
      <c r="H39" s="84" t="s">
        <v>11</v>
      </c>
      <c r="I39" s="84"/>
      <c r="J39" s="84"/>
      <c r="K39" s="84"/>
      <c r="L39" s="84"/>
      <c r="M39" s="30"/>
      <c r="N39" s="32"/>
    </row>
    <row r="40" spans="4:14" ht="12.75">
      <c r="D40" s="33"/>
      <c r="N40" s="28"/>
    </row>
    <row r="41" ht="12.75">
      <c r="N41" s="28"/>
    </row>
  </sheetData>
  <sheetProtection sheet="1" objects="1" scenarios="1"/>
  <mergeCells count="20">
    <mergeCell ref="J3:L3"/>
    <mergeCell ref="J4:L4"/>
    <mergeCell ref="E4:H6"/>
    <mergeCell ref="E3:H3"/>
    <mergeCell ref="E2:H2"/>
    <mergeCell ref="C36:E36"/>
    <mergeCell ref="H39:L39"/>
    <mergeCell ref="H37:L37"/>
    <mergeCell ref="H35:L35"/>
    <mergeCell ref="H34:L34"/>
    <mergeCell ref="H36:L36"/>
    <mergeCell ref="H38:L38"/>
    <mergeCell ref="C38:E38"/>
    <mergeCell ref="D11:E11"/>
    <mergeCell ref="H8:L8"/>
    <mergeCell ref="C34:E34"/>
    <mergeCell ref="H9:L9"/>
    <mergeCell ref="D10:E10"/>
    <mergeCell ref="D8:E8"/>
    <mergeCell ref="D9:E9"/>
  </mergeCells>
  <printOptions/>
  <pageMargins left="0.7" right="0.7" top="0.75" bottom="0.75" header="0.3" footer="0.3"/>
  <pageSetup fitToHeight="0" fitToWidth="1" horizontalDpi="600" verticalDpi="600" orientation="landscape" scale="54"/>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324"/>
  <sheetViews>
    <sheetView zoomScalePageLayoutView="0" workbookViewId="0" topLeftCell="C1">
      <selection activeCell="O26" sqref="O26"/>
    </sheetView>
  </sheetViews>
  <sheetFormatPr defaultColWidth="9.140625" defaultRowHeight="12.75"/>
  <cols>
    <col min="1" max="1" width="29.28125" style="1" bestFit="1" customWidth="1"/>
    <col min="2" max="2" width="9.140625" style="4" customWidth="1"/>
    <col min="3" max="4" width="9.140625" style="1" customWidth="1"/>
    <col min="5" max="6" width="14.140625" style="1" bestFit="1" customWidth="1"/>
    <col min="7" max="7" width="6.7109375" style="1" bestFit="1" customWidth="1"/>
    <col min="8" max="8" width="7.421875" style="1" bestFit="1" customWidth="1"/>
    <col min="9" max="11" width="6.7109375" style="1" bestFit="1" customWidth="1"/>
    <col min="12" max="12" width="10.00390625" style="1" bestFit="1" customWidth="1"/>
    <col min="13" max="13" width="6.7109375" style="1" bestFit="1" customWidth="1"/>
    <col min="14" max="14" width="6.7109375" style="1" customWidth="1"/>
    <col min="15" max="15" width="11.00390625" style="1" bestFit="1" customWidth="1"/>
    <col min="16" max="16" width="6.7109375" style="1" bestFit="1" customWidth="1"/>
    <col min="17" max="17" width="7.421875" style="1" bestFit="1" customWidth="1"/>
    <col min="18" max="18" width="6.7109375" style="1" bestFit="1" customWidth="1"/>
    <col min="19" max="19" width="7.421875" style="1" bestFit="1" customWidth="1"/>
    <col min="20" max="20" width="6.7109375" style="1" bestFit="1" customWidth="1"/>
    <col min="21" max="21" width="7.140625" style="1" bestFit="1" customWidth="1"/>
    <col min="22" max="22" width="12.28125" style="1" bestFit="1" customWidth="1"/>
    <col min="23" max="23" width="6.7109375" style="1" bestFit="1" customWidth="1"/>
    <col min="24" max="24" width="8.7109375" style="0" customWidth="1"/>
    <col min="25" max="16384" width="9.140625" style="1" customWidth="1"/>
  </cols>
  <sheetData>
    <row r="1" spans="1:24" ht="13.5" thickBot="1">
      <c r="A1" s="2" t="str">
        <f>CONCATENATE(F$1," ","-"," ",$E2)</f>
        <v>BONSALL USD - BONSALL USD</v>
      </c>
      <c r="B1" s="3">
        <f>F2</f>
        <v>0</v>
      </c>
      <c r="E1" s="43"/>
      <c r="F1" s="43" t="s">
        <v>35</v>
      </c>
      <c r="G1" s="5" t="s">
        <v>37</v>
      </c>
      <c r="H1" s="36" t="s">
        <v>36</v>
      </c>
      <c r="I1" s="5" t="s">
        <v>30</v>
      </c>
      <c r="J1" s="6" t="s">
        <v>32</v>
      </c>
      <c r="K1" s="7" t="s">
        <v>10</v>
      </c>
      <c r="L1" s="6" t="s">
        <v>34</v>
      </c>
      <c r="M1" s="6" t="s">
        <v>4</v>
      </c>
      <c r="N1" s="6" t="s">
        <v>57</v>
      </c>
      <c r="O1" s="6" t="s">
        <v>31</v>
      </c>
      <c r="P1" s="6" t="s">
        <v>5</v>
      </c>
      <c r="Q1" s="6" t="s">
        <v>33</v>
      </c>
      <c r="R1" s="6" t="s">
        <v>6</v>
      </c>
      <c r="S1" s="6" t="s">
        <v>9</v>
      </c>
      <c r="T1" s="6" t="s">
        <v>8</v>
      </c>
      <c r="U1" s="37" t="s">
        <v>38</v>
      </c>
      <c r="V1" s="5" t="s">
        <v>19</v>
      </c>
      <c r="W1" s="46" t="s">
        <v>7</v>
      </c>
      <c r="X1" s="1"/>
    </row>
    <row r="2" spans="1:24" ht="12.75">
      <c r="A2" s="2" t="str">
        <f aca="true" t="shared" si="0" ref="A2:A18">CONCATENATE(F$1," ","-"," ",$E3)</f>
        <v>BONSALL USD - CNS</v>
      </c>
      <c r="B2" s="3">
        <f aca="true" t="shared" si="1" ref="B2:B18">F3</f>
        <v>7.3</v>
      </c>
      <c r="E2" s="8" t="s">
        <v>35</v>
      </c>
      <c r="F2" s="47"/>
      <c r="G2" s="69">
        <v>7.3</v>
      </c>
      <c r="H2" s="44">
        <v>17</v>
      </c>
      <c r="I2" s="44">
        <v>7.87</v>
      </c>
      <c r="J2" s="44">
        <v>7.04</v>
      </c>
      <c r="K2" s="44">
        <v>5.4</v>
      </c>
      <c r="L2" s="44">
        <v>9.42</v>
      </c>
      <c r="M2" s="44">
        <v>7.73</v>
      </c>
      <c r="N2" s="44">
        <v>7.1</v>
      </c>
      <c r="O2" s="44">
        <v>7.3</v>
      </c>
      <c r="P2" s="44">
        <v>12.5</v>
      </c>
      <c r="Q2" s="44">
        <v>15.9</v>
      </c>
      <c r="R2" s="44">
        <v>8</v>
      </c>
      <c r="S2" s="44">
        <v>42.9</v>
      </c>
      <c r="T2" s="44">
        <v>30.63</v>
      </c>
      <c r="U2" s="44">
        <v>4.9</v>
      </c>
      <c r="V2" s="44">
        <v>12.35</v>
      </c>
      <c r="W2" s="45">
        <v>8.4</v>
      </c>
      <c r="X2" s="1"/>
    </row>
    <row r="3" spans="1:24" ht="12.75">
      <c r="A3" s="2" t="str">
        <f t="shared" si="0"/>
        <v>BONSALL USD - DE LUZ</v>
      </c>
      <c r="B3" s="3">
        <f t="shared" si="1"/>
        <v>17</v>
      </c>
      <c r="E3" s="9" t="s">
        <v>37</v>
      </c>
      <c r="F3" s="73">
        <v>7.3</v>
      </c>
      <c r="G3" s="11"/>
      <c r="H3" s="70">
        <v>10.1</v>
      </c>
      <c r="I3" s="70">
        <v>1.1</v>
      </c>
      <c r="J3" s="71">
        <v>0.09</v>
      </c>
      <c r="K3" s="71">
        <v>2.7</v>
      </c>
      <c r="L3" s="71">
        <v>1.5</v>
      </c>
      <c r="M3" s="71">
        <v>2.8</v>
      </c>
      <c r="N3" s="71">
        <v>0.2</v>
      </c>
      <c r="O3" s="71">
        <v>0.4</v>
      </c>
      <c r="P3" s="71">
        <v>5.1</v>
      </c>
      <c r="Q3" s="71">
        <v>25.6</v>
      </c>
      <c r="R3" s="71">
        <v>2.6</v>
      </c>
      <c r="S3" s="71">
        <v>52.4</v>
      </c>
      <c r="T3" s="71">
        <v>36.9</v>
      </c>
      <c r="U3" s="71">
        <v>2.5</v>
      </c>
      <c r="V3" s="70">
        <v>8.6</v>
      </c>
      <c r="W3" s="74">
        <v>2.5</v>
      </c>
      <c r="X3" s="1"/>
    </row>
    <row r="4" spans="1:24" ht="12.75">
      <c r="A4" s="2" t="str">
        <f t="shared" si="0"/>
        <v>BONSALL USD - DO</v>
      </c>
      <c r="B4" s="3">
        <f t="shared" si="1"/>
        <v>7.9</v>
      </c>
      <c r="E4" s="9" t="s">
        <v>36</v>
      </c>
      <c r="F4" s="10">
        <v>17</v>
      </c>
      <c r="G4" s="70">
        <v>10.1</v>
      </c>
      <c r="H4" s="11"/>
      <c r="I4" s="38">
        <v>9.6</v>
      </c>
      <c r="J4" s="12">
        <v>10</v>
      </c>
      <c r="K4" s="12">
        <v>12.1</v>
      </c>
      <c r="L4" s="12">
        <v>10.8</v>
      </c>
      <c r="M4" s="12">
        <v>12.5</v>
      </c>
      <c r="N4" s="12">
        <v>9.9</v>
      </c>
      <c r="O4" s="12">
        <v>9.7</v>
      </c>
      <c r="P4" s="12">
        <v>15.3</v>
      </c>
      <c r="Q4" s="12">
        <v>33.7</v>
      </c>
      <c r="R4" s="12">
        <v>12.4</v>
      </c>
      <c r="S4" s="12">
        <v>60.9</v>
      </c>
      <c r="T4" s="12">
        <v>46.6</v>
      </c>
      <c r="U4" s="12">
        <v>12.2</v>
      </c>
      <c r="V4" s="12">
        <v>17.1</v>
      </c>
      <c r="W4" s="13">
        <v>11</v>
      </c>
      <c r="X4" s="1"/>
    </row>
    <row r="5" spans="1:24" ht="12.75">
      <c r="A5" s="2" t="str">
        <f t="shared" si="0"/>
        <v>BONSALL USD - FSA</v>
      </c>
      <c r="B5" s="3">
        <f t="shared" si="1"/>
        <v>7.04</v>
      </c>
      <c r="E5" s="9" t="s">
        <v>30</v>
      </c>
      <c r="F5" s="10">
        <v>7.9</v>
      </c>
      <c r="G5" s="70">
        <v>1.1</v>
      </c>
      <c r="H5" s="38">
        <v>9.6</v>
      </c>
      <c r="I5" s="11"/>
      <c r="J5" s="12">
        <v>1</v>
      </c>
      <c r="K5" s="12">
        <v>4</v>
      </c>
      <c r="L5" s="12">
        <v>1.5</v>
      </c>
      <c r="M5" s="12">
        <v>3.18</v>
      </c>
      <c r="N5" s="12">
        <v>0.8</v>
      </c>
      <c r="O5" s="12">
        <v>0.72</v>
      </c>
      <c r="P5" s="12">
        <v>6.88</v>
      </c>
      <c r="Q5" s="12">
        <v>26.77</v>
      </c>
      <c r="R5" s="12">
        <v>3</v>
      </c>
      <c r="S5" s="12">
        <v>51.4</v>
      </c>
      <c r="T5" s="12">
        <v>37.6</v>
      </c>
      <c r="U5" s="12">
        <v>3.2</v>
      </c>
      <c r="V5" s="12">
        <v>7.6</v>
      </c>
      <c r="W5" s="13">
        <v>1.54</v>
      </c>
      <c r="X5" s="1"/>
    </row>
    <row r="6" spans="1:24" ht="12.75">
      <c r="A6" s="2" t="str">
        <f t="shared" si="0"/>
        <v>BONSALL USD - FUHS</v>
      </c>
      <c r="B6" s="3">
        <f t="shared" si="1"/>
        <v>5.4</v>
      </c>
      <c r="E6" s="9" t="s">
        <v>32</v>
      </c>
      <c r="F6" s="10">
        <v>7.04</v>
      </c>
      <c r="G6" s="70">
        <v>0.09</v>
      </c>
      <c r="H6" s="12">
        <v>10</v>
      </c>
      <c r="I6" s="12">
        <v>1</v>
      </c>
      <c r="J6" s="11"/>
      <c r="K6" s="12">
        <v>2.7</v>
      </c>
      <c r="L6" s="12">
        <v>1.14</v>
      </c>
      <c r="M6" s="12">
        <v>2.7</v>
      </c>
      <c r="N6" s="12">
        <v>0.2</v>
      </c>
      <c r="O6" s="12">
        <v>0.38</v>
      </c>
      <c r="P6" s="12">
        <v>6.05</v>
      </c>
      <c r="Q6" s="12">
        <v>27.63</v>
      </c>
      <c r="R6" s="12">
        <v>2.38</v>
      </c>
      <c r="S6" s="12">
        <v>52.15</v>
      </c>
      <c r="T6" s="12">
        <v>27</v>
      </c>
      <c r="U6" s="12">
        <v>2.5</v>
      </c>
      <c r="V6" s="12">
        <v>8.35</v>
      </c>
      <c r="W6" s="13">
        <v>2.42</v>
      </c>
      <c r="X6" s="1"/>
    </row>
    <row r="7" spans="1:24" ht="12.75">
      <c r="A7" s="2" t="str">
        <f t="shared" si="0"/>
        <v>BONSALL USD - LAP / FHA</v>
      </c>
      <c r="B7" s="3">
        <f t="shared" si="1"/>
        <v>9.42</v>
      </c>
      <c r="E7" s="9" t="s">
        <v>10</v>
      </c>
      <c r="F7" s="10">
        <v>5.4</v>
      </c>
      <c r="G7" s="70">
        <v>2.7</v>
      </c>
      <c r="H7" s="12">
        <v>12.1</v>
      </c>
      <c r="I7" s="12">
        <v>4</v>
      </c>
      <c r="J7" s="12">
        <v>2.7</v>
      </c>
      <c r="K7" s="11"/>
      <c r="L7" s="12">
        <v>2.6</v>
      </c>
      <c r="M7" s="12">
        <v>2.13</v>
      </c>
      <c r="N7" s="12">
        <v>2.6</v>
      </c>
      <c r="O7" s="12">
        <v>2.73</v>
      </c>
      <c r="P7" s="12">
        <v>7.6</v>
      </c>
      <c r="Q7" s="12">
        <v>20.5</v>
      </c>
      <c r="R7" s="12">
        <v>1.85</v>
      </c>
      <c r="S7" s="12">
        <v>53</v>
      </c>
      <c r="T7" s="12">
        <v>35.23</v>
      </c>
      <c r="U7" s="12">
        <v>0.8</v>
      </c>
      <c r="V7" s="12">
        <v>9</v>
      </c>
      <c r="W7" s="13">
        <v>3</v>
      </c>
      <c r="X7" s="1"/>
    </row>
    <row r="8" spans="1:24" ht="12.75">
      <c r="A8" s="2" t="str">
        <f t="shared" si="0"/>
        <v>BONSALL USD - LOE</v>
      </c>
      <c r="B8" s="3">
        <f t="shared" si="1"/>
        <v>7.73</v>
      </c>
      <c r="E8" s="9" t="s">
        <v>34</v>
      </c>
      <c r="F8" s="10">
        <v>9.42</v>
      </c>
      <c r="G8" s="70">
        <v>1.5</v>
      </c>
      <c r="H8" s="12">
        <v>10.8</v>
      </c>
      <c r="I8" s="12">
        <v>1.5</v>
      </c>
      <c r="J8" s="12">
        <v>1.14</v>
      </c>
      <c r="K8" s="12">
        <v>2.6</v>
      </c>
      <c r="L8" s="11"/>
      <c r="M8" s="12">
        <v>1.7</v>
      </c>
      <c r="N8" s="12">
        <v>1.4</v>
      </c>
      <c r="O8" s="12">
        <v>1.5</v>
      </c>
      <c r="P8" s="12">
        <v>7.14</v>
      </c>
      <c r="Q8" s="12">
        <v>26.82</v>
      </c>
      <c r="R8" s="12">
        <v>1.4</v>
      </c>
      <c r="S8" s="12">
        <v>51.34</v>
      </c>
      <c r="T8" s="12">
        <v>28.13</v>
      </c>
      <c r="U8" s="12">
        <v>3.2</v>
      </c>
      <c r="V8" s="12">
        <v>7.55</v>
      </c>
      <c r="W8" s="13">
        <v>1.55</v>
      </c>
      <c r="X8" s="1"/>
    </row>
    <row r="9" spans="1:24" ht="12.75">
      <c r="A9" s="2" t="str">
        <f t="shared" si="0"/>
        <v>BONSALL USD - MCC</v>
      </c>
      <c r="B9" s="3">
        <f t="shared" si="1"/>
        <v>7.1</v>
      </c>
      <c r="E9" s="9" t="s">
        <v>4</v>
      </c>
      <c r="F9" s="10">
        <v>7.73</v>
      </c>
      <c r="G9" s="70">
        <v>2.8</v>
      </c>
      <c r="H9" s="12">
        <v>12.5</v>
      </c>
      <c r="I9" s="12">
        <v>3.18</v>
      </c>
      <c r="J9" s="12">
        <v>2.7</v>
      </c>
      <c r="K9" s="12">
        <v>2.13</v>
      </c>
      <c r="L9" s="12">
        <v>1.7</v>
      </c>
      <c r="M9" s="11"/>
      <c r="N9" s="38">
        <v>2.6</v>
      </c>
      <c r="O9" s="12">
        <v>3</v>
      </c>
      <c r="P9" s="12">
        <v>8.6</v>
      </c>
      <c r="Q9" s="12">
        <v>25</v>
      </c>
      <c r="R9" s="12">
        <v>0.3</v>
      </c>
      <c r="S9" s="12">
        <v>49.46</v>
      </c>
      <c r="T9" s="12">
        <v>29.6</v>
      </c>
      <c r="U9" s="12">
        <v>2.7</v>
      </c>
      <c r="V9" s="12">
        <v>7</v>
      </c>
      <c r="W9" s="13">
        <v>2.1</v>
      </c>
      <c r="X9" s="1"/>
    </row>
    <row r="10" spans="1:24" ht="12.75">
      <c r="A10" s="2" t="str">
        <f t="shared" si="0"/>
        <v>BONSALL USD - MEE / SMA</v>
      </c>
      <c r="B10" s="3">
        <f t="shared" si="1"/>
        <v>7.3</v>
      </c>
      <c r="E10" s="9" t="s">
        <v>57</v>
      </c>
      <c r="F10" s="10">
        <v>7.1</v>
      </c>
      <c r="G10" s="70">
        <v>0.2</v>
      </c>
      <c r="H10" s="12">
        <v>9.9</v>
      </c>
      <c r="I10" s="12">
        <v>0.8</v>
      </c>
      <c r="J10" s="12">
        <v>0.2</v>
      </c>
      <c r="K10" s="12">
        <v>2.6</v>
      </c>
      <c r="L10" s="12">
        <v>1.4</v>
      </c>
      <c r="M10" s="38">
        <v>2.6</v>
      </c>
      <c r="N10" s="11"/>
      <c r="O10" s="12">
        <v>0.3</v>
      </c>
      <c r="P10" s="12">
        <v>5.4</v>
      </c>
      <c r="Q10" s="12">
        <v>25</v>
      </c>
      <c r="R10" s="12">
        <v>2.5</v>
      </c>
      <c r="S10" s="12">
        <v>52.2</v>
      </c>
      <c r="T10" s="12">
        <v>36.7</v>
      </c>
      <c r="U10" s="12">
        <v>2.3</v>
      </c>
      <c r="V10" s="12">
        <v>8.4</v>
      </c>
      <c r="W10" s="13">
        <v>2.3</v>
      </c>
      <c r="X10" s="1"/>
    </row>
    <row r="11" spans="1:24" ht="12.75">
      <c r="A11" s="2" t="str">
        <f t="shared" si="0"/>
        <v>BONSALL USD - MFP</v>
      </c>
      <c r="B11" s="3">
        <f t="shared" si="1"/>
        <v>12.5</v>
      </c>
      <c r="E11" s="14" t="s">
        <v>31</v>
      </c>
      <c r="F11" s="10">
        <v>7.3</v>
      </c>
      <c r="G11" s="71">
        <v>0.4</v>
      </c>
      <c r="H11" s="12">
        <v>9.7</v>
      </c>
      <c r="I11" s="12">
        <v>0.72</v>
      </c>
      <c r="J11" s="12">
        <v>0.38</v>
      </c>
      <c r="K11" s="12">
        <v>2.73</v>
      </c>
      <c r="L11" s="12">
        <v>1.5</v>
      </c>
      <c r="M11" s="12">
        <v>3</v>
      </c>
      <c r="N11" s="12">
        <v>0.3</v>
      </c>
      <c r="O11" s="11"/>
      <c r="P11" s="12">
        <v>6.3</v>
      </c>
      <c r="Q11" s="12">
        <v>27.38</v>
      </c>
      <c r="R11" s="12">
        <v>2.62</v>
      </c>
      <c r="S11" s="12">
        <v>52</v>
      </c>
      <c r="T11" s="12">
        <v>27.15</v>
      </c>
      <c r="U11" s="12">
        <v>2.6</v>
      </c>
      <c r="V11" s="12">
        <v>8.1</v>
      </c>
      <c r="W11" s="13">
        <v>2.17</v>
      </c>
      <c r="X11" s="1"/>
    </row>
    <row r="12" spans="1:24" ht="12.75">
      <c r="A12" s="2" t="str">
        <f t="shared" si="0"/>
        <v>BONSALL USD - NCREC</v>
      </c>
      <c r="B12" s="3">
        <f t="shared" si="1"/>
        <v>15.9</v>
      </c>
      <c r="E12" s="9" t="s">
        <v>5</v>
      </c>
      <c r="F12" s="10">
        <v>12.5</v>
      </c>
      <c r="G12" s="70">
        <v>5.1</v>
      </c>
      <c r="H12" s="12">
        <v>15.3</v>
      </c>
      <c r="I12" s="12">
        <v>6.88</v>
      </c>
      <c r="J12" s="12">
        <v>6.05</v>
      </c>
      <c r="K12" s="12">
        <v>7.6</v>
      </c>
      <c r="L12" s="12">
        <v>7.14</v>
      </c>
      <c r="M12" s="12">
        <v>8.6</v>
      </c>
      <c r="N12" s="12">
        <v>5.4</v>
      </c>
      <c r="O12" s="12">
        <v>6.3</v>
      </c>
      <c r="P12" s="11"/>
      <c r="Q12" s="12">
        <v>21.68</v>
      </c>
      <c r="R12" s="12">
        <v>8.3</v>
      </c>
      <c r="S12" s="12">
        <v>45</v>
      </c>
      <c r="T12" s="12">
        <v>21.35</v>
      </c>
      <c r="U12" s="12">
        <v>6.9</v>
      </c>
      <c r="V12" s="12">
        <v>14.26</v>
      </c>
      <c r="W12" s="13">
        <v>8.33</v>
      </c>
      <c r="X12" s="1"/>
    </row>
    <row r="13" spans="1:24" ht="12.75">
      <c r="A13" s="2" t="str">
        <f t="shared" si="0"/>
        <v>BONSALL USD - PJH</v>
      </c>
      <c r="B13" s="3">
        <f t="shared" si="1"/>
        <v>8</v>
      </c>
      <c r="E13" s="9" t="s">
        <v>33</v>
      </c>
      <c r="F13" s="10">
        <v>15.9</v>
      </c>
      <c r="G13" s="70">
        <v>25.6</v>
      </c>
      <c r="H13" s="12">
        <v>33.7</v>
      </c>
      <c r="I13" s="12">
        <v>26.77</v>
      </c>
      <c r="J13" s="12">
        <v>27.63</v>
      </c>
      <c r="K13" s="12">
        <v>20.5</v>
      </c>
      <c r="L13" s="12">
        <v>26.82</v>
      </c>
      <c r="M13" s="12">
        <v>25</v>
      </c>
      <c r="N13" s="12">
        <v>25</v>
      </c>
      <c r="O13" s="12">
        <v>27.38</v>
      </c>
      <c r="P13" s="12">
        <v>21.68</v>
      </c>
      <c r="Q13" s="11"/>
      <c r="R13" s="12">
        <v>25.25</v>
      </c>
      <c r="S13" s="12">
        <v>30.22</v>
      </c>
      <c r="T13" s="12">
        <v>35</v>
      </c>
      <c r="U13" s="12">
        <v>23.8</v>
      </c>
      <c r="V13" s="12">
        <v>24.8</v>
      </c>
      <c r="W13" s="13">
        <v>25.73</v>
      </c>
      <c r="X13" s="1"/>
    </row>
    <row r="14" spans="1:24" ht="12.75">
      <c r="A14" s="2" t="str">
        <f t="shared" si="0"/>
        <v>BONSALL USD - SDCOE</v>
      </c>
      <c r="B14" s="3">
        <f t="shared" si="1"/>
        <v>42.9</v>
      </c>
      <c r="E14" s="9" t="s">
        <v>6</v>
      </c>
      <c r="F14" s="10">
        <v>8</v>
      </c>
      <c r="G14" s="70">
        <v>2.6</v>
      </c>
      <c r="H14" s="12">
        <v>12.4</v>
      </c>
      <c r="I14" s="12">
        <v>3</v>
      </c>
      <c r="J14" s="12">
        <v>2.38</v>
      </c>
      <c r="K14" s="12">
        <v>1.85</v>
      </c>
      <c r="L14" s="12">
        <v>1.4</v>
      </c>
      <c r="M14" s="12">
        <v>0.3</v>
      </c>
      <c r="N14" s="12">
        <v>2.5</v>
      </c>
      <c r="O14" s="12">
        <v>2.62</v>
      </c>
      <c r="P14" s="12">
        <v>8.3</v>
      </c>
      <c r="Q14" s="12">
        <v>25.25</v>
      </c>
      <c r="R14" s="11"/>
      <c r="S14" s="12">
        <v>49.77</v>
      </c>
      <c r="T14" s="12">
        <v>29.3</v>
      </c>
      <c r="U14" s="12">
        <v>2.6</v>
      </c>
      <c r="V14" s="12">
        <v>7.3</v>
      </c>
      <c r="W14" s="13">
        <v>1.8</v>
      </c>
      <c r="X14" s="1"/>
    </row>
    <row r="15" spans="1:24" ht="12.75">
      <c r="A15" s="2" t="str">
        <f t="shared" si="0"/>
        <v>BONSALL USD - SOS</v>
      </c>
      <c r="B15" s="3">
        <f t="shared" si="1"/>
        <v>30.63</v>
      </c>
      <c r="E15" s="9" t="s">
        <v>9</v>
      </c>
      <c r="F15" s="10">
        <v>42.9</v>
      </c>
      <c r="G15" s="70">
        <v>52.4</v>
      </c>
      <c r="H15" s="12">
        <v>60.9</v>
      </c>
      <c r="I15" s="12">
        <v>51.4</v>
      </c>
      <c r="J15" s="12">
        <v>52.15</v>
      </c>
      <c r="K15" s="12">
        <v>53</v>
      </c>
      <c r="L15" s="12">
        <v>51.34</v>
      </c>
      <c r="M15" s="12">
        <v>49.46</v>
      </c>
      <c r="N15" s="12">
        <v>52.2</v>
      </c>
      <c r="O15" s="12">
        <v>52</v>
      </c>
      <c r="P15" s="12">
        <v>45</v>
      </c>
      <c r="Q15" s="12">
        <v>30.22</v>
      </c>
      <c r="R15" s="12">
        <v>49.77</v>
      </c>
      <c r="S15" s="11"/>
      <c r="T15" s="12">
        <v>52.45</v>
      </c>
      <c r="U15" s="38">
        <v>51</v>
      </c>
      <c r="V15" s="12">
        <v>49.2</v>
      </c>
      <c r="W15" s="13">
        <v>50.25</v>
      </c>
      <c r="X15" s="1"/>
    </row>
    <row r="16" spans="1:24" ht="12.75">
      <c r="A16" s="2" t="str">
        <f t="shared" si="0"/>
        <v>BONSALL USD - TRANS</v>
      </c>
      <c r="B16" s="3">
        <f t="shared" si="1"/>
        <v>4.9</v>
      </c>
      <c r="E16" s="9" t="s">
        <v>8</v>
      </c>
      <c r="F16" s="10">
        <v>30.63</v>
      </c>
      <c r="G16" s="70">
        <v>36.9</v>
      </c>
      <c r="H16" s="12">
        <v>46.6</v>
      </c>
      <c r="I16" s="12">
        <v>37.6</v>
      </c>
      <c r="J16" s="12">
        <v>27</v>
      </c>
      <c r="K16" s="12">
        <v>35.23</v>
      </c>
      <c r="L16" s="12">
        <v>28.13</v>
      </c>
      <c r="M16" s="12">
        <v>29.6</v>
      </c>
      <c r="N16" s="12">
        <v>36.7</v>
      </c>
      <c r="O16" s="12">
        <v>27.15</v>
      </c>
      <c r="P16" s="12">
        <v>21.35</v>
      </c>
      <c r="Q16" s="12">
        <v>35</v>
      </c>
      <c r="R16" s="12">
        <v>29.3</v>
      </c>
      <c r="S16" s="12">
        <v>52.45</v>
      </c>
      <c r="T16" s="11"/>
      <c r="U16" s="12">
        <v>34.5</v>
      </c>
      <c r="V16" s="12">
        <v>42.17</v>
      </c>
      <c r="W16" s="13">
        <v>29.32</v>
      </c>
      <c r="X16" s="1"/>
    </row>
    <row r="17" spans="1:24" ht="12.75">
      <c r="A17" s="2" t="str">
        <f t="shared" si="0"/>
        <v>BONSALL USD - VALLECITOS</v>
      </c>
      <c r="B17" s="3">
        <f t="shared" si="1"/>
        <v>12.35</v>
      </c>
      <c r="E17" s="9" t="s">
        <v>38</v>
      </c>
      <c r="F17" s="10">
        <v>4.9</v>
      </c>
      <c r="G17" s="70">
        <v>2.5</v>
      </c>
      <c r="H17" s="12">
        <v>12.2</v>
      </c>
      <c r="I17" s="12">
        <v>3.2</v>
      </c>
      <c r="J17" s="12">
        <v>2.5</v>
      </c>
      <c r="K17" s="12">
        <v>0.8</v>
      </c>
      <c r="L17" s="12">
        <v>3.2</v>
      </c>
      <c r="M17" s="12">
        <v>2.7</v>
      </c>
      <c r="N17" s="12">
        <v>2.3</v>
      </c>
      <c r="O17" s="12">
        <v>2.6</v>
      </c>
      <c r="P17" s="12">
        <v>6.9</v>
      </c>
      <c r="Q17" s="12">
        <v>23.8</v>
      </c>
      <c r="R17" s="12">
        <v>2.6</v>
      </c>
      <c r="S17" s="38">
        <v>51</v>
      </c>
      <c r="T17" s="12">
        <v>34.5</v>
      </c>
      <c r="U17" s="11"/>
      <c r="V17" s="12">
        <v>10</v>
      </c>
      <c r="W17" s="13">
        <v>3.6</v>
      </c>
      <c r="X17" s="1"/>
    </row>
    <row r="18" spans="1:24" ht="12.75">
      <c r="A18" s="2" t="str">
        <f t="shared" si="0"/>
        <v>BONSALL USD - WHF</v>
      </c>
      <c r="B18" s="3">
        <f t="shared" si="1"/>
        <v>8.4</v>
      </c>
      <c r="E18" s="9" t="s">
        <v>19</v>
      </c>
      <c r="F18" s="10">
        <v>12.35</v>
      </c>
      <c r="G18" s="70">
        <v>8.6</v>
      </c>
      <c r="H18" s="12">
        <v>17.1</v>
      </c>
      <c r="I18" s="12">
        <v>7.6</v>
      </c>
      <c r="J18" s="12">
        <v>8.35</v>
      </c>
      <c r="K18" s="12">
        <v>9</v>
      </c>
      <c r="L18" s="12">
        <v>7.55</v>
      </c>
      <c r="M18" s="12">
        <v>7</v>
      </c>
      <c r="N18" s="12">
        <v>8.4</v>
      </c>
      <c r="O18" s="12">
        <v>8.1</v>
      </c>
      <c r="P18" s="12">
        <v>14.26</v>
      </c>
      <c r="Q18" s="12">
        <v>24.8</v>
      </c>
      <c r="R18" s="12">
        <v>7.3</v>
      </c>
      <c r="S18" s="12">
        <v>49.2</v>
      </c>
      <c r="T18" s="12">
        <v>42.17</v>
      </c>
      <c r="U18" s="12">
        <v>10</v>
      </c>
      <c r="V18" s="11"/>
      <c r="W18" s="13">
        <v>6.44</v>
      </c>
      <c r="X18" s="1"/>
    </row>
    <row r="19" spans="1:24" ht="13.5" thickBot="1">
      <c r="A19" s="2" t="str">
        <f>CONCATENATE(G$1," ","-"," ",$E2)</f>
        <v>CNS - BONSALL USD</v>
      </c>
      <c r="B19" s="3">
        <f>G2</f>
        <v>7.3</v>
      </c>
      <c r="E19" s="15" t="s">
        <v>7</v>
      </c>
      <c r="F19" s="16">
        <v>8.4</v>
      </c>
      <c r="G19" s="72">
        <v>2.5</v>
      </c>
      <c r="H19" s="17">
        <v>11</v>
      </c>
      <c r="I19" s="17">
        <v>1.54</v>
      </c>
      <c r="J19" s="17">
        <v>2.42</v>
      </c>
      <c r="K19" s="17">
        <v>3</v>
      </c>
      <c r="L19" s="17">
        <v>1.55</v>
      </c>
      <c r="M19" s="17">
        <v>2.1</v>
      </c>
      <c r="N19" s="17">
        <v>2.3</v>
      </c>
      <c r="O19" s="17">
        <v>2.17</v>
      </c>
      <c r="P19" s="17">
        <v>8.33</v>
      </c>
      <c r="Q19" s="17">
        <v>25.73</v>
      </c>
      <c r="R19" s="17">
        <v>1.8</v>
      </c>
      <c r="S19" s="17">
        <v>50.25</v>
      </c>
      <c r="T19" s="17">
        <v>29.32</v>
      </c>
      <c r="U19" s="17">
        <v>3.6</v>
      </c>
      <c r="V19" s="17">
        <v>6.44</v>
      </c>
      <c r="W19" s="18"/>
      <c r="X19" s="1"/>
    </row>
    <row r="20" spans="1:24" ht="12.75">
      <c r="A20" s="2" t="str">
        <f aca="true" t="shared" si="2" ref="A20:A36">CONCATENATE(G$1," ","-"," ",$E3)</f>
        <v>CNS - CNS</v>
      </c>
      <c r="B20" s="3">
        <f aca="true" t="shared" si="3" ref="B20:B36">G3</f>
        <v>0</v>
      </c>
      <c r="X20" s="1"/>
    </row>
    <row r="21" spans="1:24" ht="13.5" thickBot="1">
      <c r="A21" s="2" t="str">
        <f t="shared" si="2"/>
        <v>CNS - DE LUZ</v>
      </c>
      <c r="B21" s="3">
        <f t="shared" si="3"/>
        <v>10.1</v>
      </c>
      <c r="X21" s="1"/>
    </row>
    <row r="22" spans="1:24" ht="12.75">
      <c r="A22" s="2" t="str">
        <f t="shared" si="2"/>
        <v>CNS - DO</v>
      </c>
      <c r="B22" s="3">
        <f t="shared" si="3"/>
        <v>1.1</v>
      </c>
      <c r="E22" s="39" t="s">
        <v>35</v>
      </c>
      <c r="F22" s="101" t="s">
        <v>51</v>
      </c>
      <c r="G22" s="102"/>
      <c r="H22" s="102"/>
      <c r="I22" s="102"/>
      <c r="J22" s="102"/>
      <c r="K22" s="103"/>
      <c r="X22" s="1"/>
    </row>
    <row r="23" spans="1:24" ht="12.75">
      <c r="A23" s="2" t="str">
        <f t="shared" si="2"/>
        <v>CNS - FSA</v>
      </c>
      <c r="B23" s="3">
        <f t="shared" si="3"/>
        <v>0.09</v>
      </c>
      <c r="E23" s="40" t="s">
        <v>37</v>
      </c>
      <c r="F23" s="92" t="s">
        <v>60</v>
      </c>
      <c r="G23" s="93"/>
      <c r="H23" s="93"/>
      <c r="I23" s="93"/>
      <c r="J23" s="93"/>
      <c r="K23" s="94"/>
      <c r="X23" s="1"/>
    </row>
    <row r="24" spans="1:24" ht="12.75">
      <c r="A24" s="2" t="str">
        <f t="shared" si="2"/>
        <v>CNS - FUHS</v>
      </c>
      <c r="B24" s="3">
        <f t="shared" si="3"/>
        <v>2.7</v>
      </c>
      <c r="E24" s="40" t="s">
        <v>36</v>
      </c>
      <c r="F24" s="92" t="s">
        <v>56</v>
      </c>
      <c r="G24" s="93"/>
      <c r="H24" s="93"/>
      <c r="I24" s="93"/>
      <c r="J24" s="93"/>
      <c r="K24" s="94"/>
      <c r="X24" s="1"/>
    </row>
    <row r="25" spans="1:24" ht="12.75">
      <c r="A25" s="2" t="str">
        <f t="shared" si="2"/>
        <v>CNS - LAP / FHA</v>
      </c>
      <c r="B25" s="3">
        <f t="shared" si="3"/>
        <v>1.5</v>
      </c>
      <c r="E25" s="40" t="s">
        <v>30</v>
      </c>
      <c r="F25" s="92" t="s">
        <v>61</v>
      </c>
      <c r="G25" s="93"/>
      <c r="H25" s="93"/>
      <c r="I25" s="93"/>
      <c r="J25" s="93"/>
      <c r="K25" s="94"/>
      <c r="X25" s="1"/>
    </row>
    <row r="26" spans="1:24" ht="12.75">
      <c r="A26" s="2" t="str">
        <f t="shared" si="2"/>
        <v>CNS - LOE</v>
      </c>
      <c r="B26" s="3">
        <f t="shared" si="3"/>
        <v>2.8</v>
      </c>
      <c r="E26" s="40" t="s">
        <v>32</v>
      </c>
      <c r="F26" s="92" t="s">
        <v>49</v>
      </c>
      <c r="G26" s="93"/>
      <c r="H26" s="93"/>
      <c r="I26" s="93"/>
      <c r="J26" s="93"/>
      <c r="K26" s="94"/>
      <c r="X26" s="1"/>
    </row>
    <row r="27" spans="1:24" ht="12.75">
      <c r="A27" s="2" t="str">
        <f t="shared" si="2"/>
        <v>CNS - MCC</v>
      </c>
      <c r="B27" s="3">
        <f t="shared" si="3"/>
        <v>0.2</v>
      </c>
      <c r="E27" s="40" t="s">
        <v>10</v>
      </c>
      <c r="F27" s="92" t="s">
        <v>62</v>
      </c>
      <c r="G27" s="93"/>
      <c r="H27" s="93"/>
      <c r="I27" s="93"/>
      <c r="J27" s="93"/>
      <c r="K27" s="94"/>
      <c r="X27" s="1"/>
    </row>
    <row r="28" spans="1:24" ht="12.75">
      <c r="A28" s="2" t="str">
        <f t="shared" si="2"/>
        <v>CNS - MEE / SMA</v>
      </c>
      <c r="B28" s="3">
        <f t="shared" si="3"/>
        <v>0.4</v>
      </c>
      <c r="E28" s="40" t="s">
        <v>34</v>
      </c>
      <c r="F28" s="92" t="s">
        <v>50</v>
      </c>
      <c r="G28" s="93"/>
      <c r="H28" s="93"/>
      <c r="I28" s="93"/>
      <c r="J28" s="93"/>
      <c r="K28" s="94"/>
      <c r="X28" s="1"/>
    </row>
    <row r="29" spans="1:24" ht="12.75">
      <c r="A29" s="2" t="str">
        <f t="shared" si="2"/>
        <v>CNS - MFP</v>
      </c>
      <c r="B29" s="3">
        <f t="shared" si="3"/>
        <v>5.1</v>
      </c>
      <c r="E29" s="40" t="s">
        <v>4</v>
      </c>
      <c r="F29" s="92" t="s">
        <v>48</v>
      </c>
      <c r="G29" s="93"/>
      <c r="H29" s="93"/>
      <c r="I29" s="93"/>
      <c r="J29" s="93"/>
      <c r="K29" s="94"/>
      <c r="X29" s="1"/>
    </row>
    <row r="30" spans="1:24" ht="12.75">
      <c r="A30" s="2" t="str">
        <f t="shared" si="2"/>
        <v>CNS - NCREC</v>
      </c>
      <c r="B30" s="3">
        <f t="shared" si="3"/>
        <v>25.6</v>
      </c>
      <c r="E30" s="40" t="s">
        <v>57</v>
      </c>
      <c r="F30" s="95" t="s">
        <v>58</v>
      </c>
      <c r="G30" s="96"/>
      <c r="H30" s="96"/>
      <c r="I30" s="96"/>
      <c r="J30" s="96"/>
      <c r="K30" s="97"/>
      <c r="X30" s="1"/>
    </row>
    <row r="31" spans="1:24" ht="12.75">
      <c r="A31" s="2" t="str">
        <f t="shared" si="2"/>
        <v>CNS - PJH</v>
      </c>
      <c r="B31" s="3">
        <f t="shared" si="3"/>
        <v>2.6</v>
      </c>
      <c r="E31" s="41" t="s">
        <v>31</v>
      </c>
      <c r="F31" s="92" t="s">
        <v>52</v>
      </c>
      <c r="G31" s="93"/>
      <c r="H31" s="93"/>
      <c r="I31" s="93"/>
      <c r="J31" s="93"/>
      <c r="K31" s="94"/>
      <c r="X31" s="1"/>
    </row>
    <row r="32" spans="1:24" ht="12.75">
      <c r="A32" s="2" t="str">
        <f t="shared" si="2"/>
        <v>CNS - SDCOE</v>
      </c>
      <c r="B32" s="3">
        <f t="shared" si="3"/>
        <v>52.4</v>
      </c>
      <c r="E32" s="40" t="s">
        <v>5</v>
      </c>
      <c r="F32" s="95" t="s">
        <v>53</v>
      </c>
      <c r="G32" s="96"/>
      <c r="H32" s="96"/>
      <c r="I32" s="96"/>
      <c r="J32" s="96"/>
      <c r="K32" s="97"/>
      <c r="X32" s="1"/>
    </row>
    <row r="33" spans="1:24" ht="12.75">
      <c r="A33" s="2" t="str">
        <f t="shared" si="2"/>
        <v>CNS - SOS</v>
      </c>
      <c r="B33" s="3">
        <f t="shared" si="3"/>
        <v>36.9</v>
      </c>
      <c r="E33" s="40" t="s">
        <v>33</v>
      </c>
      <c r="F33" s="95" t="s">
        <v>63</v>
      </c>
      <c r="G33" s="96"/>
      <c r="H33" s="96"/>
      <c r="I33" s="96"/>
      <c r="J33" s="96"/>
      <c r="K33" s="97"/>
      <c r="X33" s="1"/>
    </row>
    <row r="34" spans="1:24" ht="12.75">
      <c r="A34" s="2" t="str">
        <f t="shared" si="2"/>
        <v>CNS - TRANS</v>
      </c>
      <c r="B34" s="3">
        <f t="shared" si="3"/>
        <v>2.5</v>
      </c>
      <c r="E34" s="40" t="s">
        <v>6</v>
      </c>
      <c r="F34" s="95" t="s">
        <v>54</v>
      </c>
      <c r="G34" s="96"/>
      <c r="H34" s="96"/>
      <c r="I34" s="96"/>
      <c r="J34" s="96"/>
      <c r="K34" s="97"/>
      <c r="X34" s="1"/>
    </row>
    <row r="35" spans="1:24" ht="12.75">
      <c r="A35" s="2" t="str">
        <f t="shared" si="2"/>
        <v>CNS - VALLECITOS</v>
      </c>
      <c r="B35" s="3">
        <f t="shared" si="3"/>
        <v>8.6</v>
      </c>
      <c r="E35" s="40" t="s">
        <v>9</v>
      </c>
      <c r="F35" s="95" t="s">
        <v>64</v>
      </c>
      <c r="G35" s="96"/>
      <c r="H35" s="96"/>
      <c r="I35" s="96"/>
      <c r="J35" s="96"/>
      <c r="K35" s="97"/>
      <c r="X35" s="1"/>
    </row>
    <row r="36" spans="1:24" ht="12.75">
      <c r="A36" s="2" t="str">
        <f t="shared" si="2"/>
        <v>CNS - WHF</v>
      </c>
      <c r="B36" s="3">
        <f t="shared" si="3"/>
        <v>2.5</v>
      </c>
      <c r="E36" s="40" t="s">
        <v>8</v>
      </c>
      <c r="F36" s="95" t="s">
        <v>55</v>
      </c>
      <c r="G36" s="96"/>
      <c r="H36" s="96"/>
      <c r="I36" s="96"/>
      <c r="J36" s="96"/>
      <c r="K36" s="97"/>
      <c r="X36" s="1"/>
    </row>
    <row r="37" spans="1:24" ht="12.75">
      <c r="A37" s="2" t="str">
        <f>CONCATENATE(H$1," ","-"," ",$E2)</f>
        <v>DE LUZ - BONSALL USD</v>
      </c>
      <c r="B37" s="3">
        <f>H2</f>
        <v>17</v>
      </c>
      <c r="E37" s="40" t="s">
        <v>38</v>
      </c>
      <c r="F37" s="95" t="s">
        <v>59</v>
      </c>
      <c r="G37" s="96"/>
      <c r="H37" s="96"/>
      <c r="I37" s="96"/>
      <c r="J37" s="96"/>
      <c r="K37" s="97"/>
      <c r="X37" s="1"/>
    </row>
    <row r="38" spans="1:24" ht="12.75">
      <c r="A38" s="2" t="str">
        <f aca="true" t="shared" si="4" ref="A38:A54">CONCATENATE(H$1," ","-"," ",$E3)</f>
        <v>DE LUZ - CNS</v>
      </c>
      <c r="B38" s="3">
        <f aca="true" t="shared" si="5" ref="B38:B54">H3</f>
        <v>10.1</v>
      </c>
      <c r="E38" s="40" t="s">
        <v>19</v>
      </c>
      <c r="F38" s="95" t="s">
        <v>65</v>
      </c>
      <c r="G38" s="96"/>
      <c r="H38" s="96"/>
      <c r="I38" s="96"/>
      <c r="J38" s="96"/>
      <c r="K38" s="97"/>
      <c r="X38" s="1"/>
    </row>
    <row r="39" spans="1:24" ht="13.5" thickBot="1">
      <c r="A39" s="2" t="str">
        <f t="shared" si="4"/>
        <v>DE LUZ - DE LUZ</v>
      </c>
      <c r="B39" s="3">
        <f t="shared" si="5"/>
        <v>0</v>
      </c>
      <c r="E39" s="42" t="s">
        <v>7</v>
      </c>
      <c r="F39" s="98" t="s">
        <v>47</v>
      </c>
      <c r="G39" s="99"/>
      <c r="H39" s="99"/>
      <c r="I39" s="99"/>
      <c r="J39" s="99"/>
      <c r="K39" s="100"/>
      <c r="X39" s="1"/>
    </row>
    <row r="40" spans="1:24" ht="12.75">
      <c r="A40" s="2" t="str">
        <f t="shared" si="4"/>
        <v>DE LUZ - DO</v>
      </c>
      <c r="B40" s="3">
        <f t="shared" si="5"/>
        <v>9.6</v>
      </c>
      <c r="X40" s="1"/>
    </row>
    <row r="41" spans="1:24" ht="12.75">
      <c r="A41" s="2" t="str">
        <f t="shared" si="4"/>
        <v>DE LUZ - FSA</v>
      </c>
      <c r="B41" s="3">
        <f t="shared" si="5"/>
        <v>10</v>
      </c>
      <c r="X41" s="1"/>
    </row>
    <row r="42" spans="1:24" ht="12.75">
      <c r="A42" s="2" t="str">
        <f t="shared" si="4"/>
        <v>DE LUZ - FUHS</v>
      </c>
      <c r="B42" s="3">
        <f t="shared" si="5"/>
        <v>12.1</v>
      </c>
      <c r="X42" s="1"/>
    </row>
    <row r="43" spans="1:24" ht="12.75">
      <c r="A43" s="2" t="str">
        <f t="shared" si="4"/>
        <v>DE LUZ - LAP / FHA</v>
      </c>
      <c r="B43" s="3">
        <f t="shared" si="5"/>
        <v>10.8</v>
      </c>
      <c r="X43" s="1"/>
    </row>
    <row r="44" spans="1:24" ht="12.75">
      <c r="A44" s="2" t="str">
        <f t="shared" si="4"/>
        <v>DE LUZ - LOE</v>
      </c>
      <c r="B44" s="3">
        <f t="shared" si="5"/>
        <v>12.5</v>
      </c>
      <c r="X44" s="1"/>
    </row>
    <row r="45" spans="1:24" ht="12.75">
      <c r="A45" s="2" t="str">
        <f t="shared" si="4"/>
        <v>DE LUZ - MCC</v>
      </c>
      <c r="B45" s="3">
        <f t="shared" si="5"/>
        <v>9.9</v>
      </c>
      <c r="X45" s="1"/>
    </row>
    <row r="46" spans="1:24" ht="12.75">
      <c r="A46" s="2" t="str">
        <f t="shared" si="4"/>
        <v>DE LUZ - MEE / SMA</v>
      </c>
      <c r="B46" s="3">
        <f t="shared" si="5"/>
        <v>9.7</v>
      </c>
      <c r="X46" s="1"/>
    </row>
    <row r="47" spans="1:24" ht="12.75">
      <c r="A47" s="2" t="str">
        <f t="shared" si="4"/>
        <v>DE LUZ - MFP</v>
      </c>
      <c r="B47" s="3">
        <f t="shared" si="5"/>
        <v>15.3</v>
      </c>
      <c r="X47" s="1"/>
    </row>
    <row r="48" spans="1:24" ht="12.75">
      <c r="A48" s="2" t="str">
        <f t="shared" si="4"/>
        <v>DE LUZ - NCREC</v>
      </c>
      <c r="B48" s="3">
        <f t="shared" si="5"/>
        <v>33.7</v>
      </c>
      <c r="X48" s="1"/>
    </row>
    <row r="49" spans="1:24" ht="12.75">
      <c r="A49" s="2" t="str">
        <f t="shared" si="4"/>
        <v>DE LUZ - PJH</v>
      </c>
      <c r="B49" s="3">
        <f t="shared" si="5"/>
        <v>12.4</v>
      </c>
      <c r="X49" s="1"/>
    </row>
    <row r="50" spans="1:24" ht="12.75">
      <c r="A50" s="2" t="str">
        <f t="shared" si="4"/>
        <v>DE LUZ - SDCOE</v>
      </c>
      <c r="B50" s="3">
        <f t="shared" si="5"/>
        <v>60.9</v>
      </c>
      <c r="X50" s="1"/>
    </row>
    <row r="51" spans="1:24" ht="12.75">
      <c r="A51" s="2" t="str">
        <f t="shared" si="4"/>
        <v>DE LUZ - SOS</v>
      </c>
      <c r="B51" s="3">
        <f t="shared" si="5"/>
        <v>46.6</v>
      </c>
      <c r="X51" s="1"/>
    </row>
    <row r="52" spans="1:24" ht="12.75">
      <c r="A52" s="2" t="str">
        <f t="shared" si="4"/>
        <v>DE LUZ - TRANS</v>
      </c>
      <c r="B52" s="3">
        <f t="shared" si="5"/>
        <v>12.2</v>
      </c>
      <c r="X52" s="1"/>
    </row>
    <row r="53" spans="1:24" ht="12.75">
      <c r="A53" s="2" t="str">
        <f t="shared" si="4"/>
        <v>DE LUZ - VALLECITOS</v>
      </c>
      <c r="B53" s="3">
        <f t="shared" si="5"/>
        <v>17.1</v>
      </c>
      <c r="X53" s="1"/>
    </row>
    <row r="54" spans="1:24" ht="12.75">
      <c r="A54" s="2" t="str">
        <f t="shared" si="4"/>
        <v>DE LUZ - WHF</v>
      </c>
      <c r="B54" s="3">
        <f t="shared" si="5"/>
        <v>11</v>
      </c>
      <c r="X54" s="1"/>
    </row>
    <row r="55" spans="1:24" ht="12.75">
      <c r="A55" s="2" t="str">
        <f aca="true" t="shared" si="6" ref="A55:A72">CONCATENATE(I$1," ","-"," ",$E2)</f>
        <v>DO - BONSALL USD</v>
      </c>
      <c r="B55" s="3">
        <f aca="true" t="shared" si="7" ref="B55:B72">I2</f>
        <v>7.87</v>
      </c>
      <c r="X55" s="1"/>
    </row>
    <row r="56" spans="1:24" ht="12.75">
      <c r="A56" s="2" t="str">
        <f t="shared" si="6"/>
        <v>DO - CNS</v>
      </c>
      <c r="B56" s="3">
        <f t="shared" si="7"/>
        <v>1.1</v>
      </c>
      <c r="X56" s="1"/>
    </row>
    <row r="57" spans="1:24" ht="12.75">
      <c r="A57" s="2" t="str">
        <f t="shared" si="6"/>
        <v>DO - DE LUZ</v>
      </c>
      <c r="B57" s="3">
        <f t="shared" si="7"/>
        <v>9.6</v>
      </c>
      <c r="X57" s="1"/>
    </row>
    <row r="58" spans="1:24" ht="12.75">
      <c r="A58" s="2" t="str">
        <f t="shared" si="6"/>
        <v>DO - DO</v>
      </c>
      <c r="B58" s="3">
        <f t="shared" si="7"/>
        <v>0</v>
      </c>
      <c r="X58" s="1"/>
    </row>
    <row r="59" spans="1:24" ht="12.75">
      <c r="A59" s="2" t="str">
        <f t="shared" si="6"/>
        <v>DO - FSA</v>
      </c>
      <c r="B59" s="3">
        <f t="shared" si="7"/>
        <v>1</v>
      </c>
      <c r="X59" s="1"/>
    </row>
    <row r="60" spans="1:24" ht="12.75">
      <c r="A60" s="2" t="str">
        <f t="shared" si="6"/>
        <v>DO - FUHS</v>
      </c>
      <c r="B60" s="3">
        <f t="shared" si="7"/>
        <v>4</v>
      </c>
      <c r="X60" s="1"/>
    </row>
    <row r="61" spans="1:24" ht="12.75">
      <c r="A61" s="2" t="str">
        <f t="shared" si="6"/>
        <v>DO - LAP / FHA</v>
      </c>
      <c r="B61" s="3">
        <f t="shared" si="7"/>
        <v>1.5</v>
      </c>
      <c r="X61" s="1"/>
    </row>
    <row r="62" spans="1:24" ht="12.75">
      <c r="A62" s="2" t="str">
        <f t="shared" si="6"/>
        <v>DO - LOE</v>
      </c>
      <c r="B62" s="3">
        <f t="shared" si="7"/>
        <v>3.18</v>
      </c>
      <c r="X62" s="1"/>
    </row>
    <row r="63" spans="1:24" ht="12.75">
      <c r="A63" s="2" t="str">
        <f t="shared" si="6"/>
        <v>DO - MCC</v>
      </c>
      <c r="B63" s="3">
        <f t="shared" si="7"/>
        <v>0.8</v>
      </c>
      <c r="X63" s="1"/>
    </row>
    <row r="64" spans="1:24" ht="12.75">
      <c r="A64" s="2" t="str">
        <f t="shared" si="6"/>
        <v>DO - MEE / SMA</v>
      </c>
      <c r="B64" s="3">
        <f t="shared" si="7"/>
        <v>0.72</v>
      </c>
      <c r="X64" s="1"/>
    </row>
    <row r="65" spans="1:24" ht="12.75">
      <c r="A65" s="2" t="str">
        <f t="shared" si="6"/>
        <v>DO - MFP</v>
      </c>
      <c r="B65" s="3">
        <f t="shared" si="7"/>
        <v>6.88</v>
      </c>
      <c r="X65" s="1"/>
    </row>
    <row r="66" spans="1:24" ht="12.75">
      <c r="A66" s="2" t="str">
        <f t="shared" si="6"/>
        <v>DO - NCREC</v>
      </c>
      <c r="B66" s="3">
        <f t="shared" si="7"/>
        <v>26.77</v>
      </c>
      <c r="X66" s="1"/>
    </row>
    <row r="67" spans="1:24" ht="12.75">
      <c r="A67" s="2" t="str">
        <f t="shared" si="6"/>
        <v>DO - PJH</v>
      </c>
      <c r="B67" s="3">
        <f t="shared" si="7"/>
        <v>3</v>
      </c>
      <c r="X67" s="1"/>
    </row>
    <row r="68" spans="1:24" ht="12.75">
      <c r="A68" s="2" t="str">
        <f t="shared" si="6"/>
        <v>DO - SDCOE</v>
      </c>
      <c r="B68" s="3">
        <f t="shared" si="7"/>
        <v>51.4</v>
      </c>
      <c r="X68" s="1"/>
    </row>
    <row r="69" spans="1:24" ht="12.75">
      <c r="A69" s="2" t="str">
        <f t="shared" si="6"/>
        <v>DO - SOS</v>
      </c>
      <c r="B69" s="3">
        <f t="shared" si="7"/>
        <v>37.6</v>
      </c>
      <c r="X69" s="1"/>
    </row>
    <row r="70" spans="1:24" ht="12.75">
      <c r="A70" s="2" t="str">
        <f t="shared" si="6"/>
        <v>DO - TRANS</v>
      </c>
      <c r="B70" s="3">
        <f t="shared" si="7"/>
        <v>3.2</v>
      </c>
      <c r="X70" s="1"/>
    </row>
    <row r="71" spans="1:24" ht="12.75">
      <c r="A71" s="2" t="str">
        <f t="shared" si="6"/>
        <v>DO - VALLECITOS</v>
      </c>
      <c r="B71" s="3">
        <f t="shared" si="7"/>
        <v>7.6</v>
      </c>
      <c r="X71" s="1"/>
    </row>
    <row r="72" spans="1:24" ht="12.75">
      <c r="A72" s="2" t="str">
        <f t="shared" si="6"/>
        <v>DO - WHF</v>
      </c>
      <c r="B72" s="3">
        <f t="shared" si="7"/>
        <v>1.54</v>
      </c>
      <c r="X72" s="1"/>
    </row>
    <row r="73" spans="1:24" ht="12.75">
      <c r="A73" s="2" t="str">
        <f aca="true" t="shared" si="8" ref="A73:A90">CONCATENATE(J$1," ","-"," ",$E2)</f>
        <v>FSA - BONSALL USD</v>
      </c>
      <c r="B73" s="3">
        <f aca="true" t="shared" si="9" ref="B73:B90">J2</f>
        <v>7.04</v>
      </c>
      <c r="X73" s="1"/>
    </row>
    <row r="74" spans="1:24" ht="12.75">
      <c r="A74" s="2" t="str">
        <f t="shared" si="8"/>
        <v>FSA - CNS</v>
      </c>
      <c r="B74" s="3">
        <f t="shared" si="9"/>
        <v>0.09</v>
      </c>
      <c r="X74" s="1"/>
    </row>
    <row r="75" spans="1:24" ht="12.75">
      <c r="A75" s="2" t="str">
        <f t="shared" si="8"/>
        <v>FSA - DE LUZ</v>
      </c>
      <c r="B75" s="3">
        <f t="shared" si="9"/>
        <v>10</v>
      </c>
      <c r="X75" s="1"/>
    </row>
    <row r="76" spans="1:24" ht="12.75">
      <c r="A76" s="2" t="str">
        <f t="shared" si="8"/>
        <v>FSA - DO</v>
      </c>
      <c r="B76" s="3">
        <f t="shared" si="9"/>
        <v>1</v>
      </c>
      <c r="X76" s="1"/>
    </row>
    <row r="77" spans="1:24" ht="12.75">
      <c r="A77" s="2" t="str">
        <f t="shared" si="8"/>
        <v>FSA - FSA</v>
      </c>
      <c r="B77" s="3">
        <f t="shared" si="9"/>
        <v>0</v>
      </c>
      <c r="X77" s="1"/>
    </row>
    <row r="78" spans="1:24" ht="12.75">
      <c r="A78" s="2" t="str">
        <f t="shared" si="8"/>
        <v>FSA - FUHS</v>
      </c>
      <c r="B78" s="3">
        <f t="shared" si="9"/>
        <v>2.7</v>
      </c>
      <c r="X78" s="1"/>
    </row>
    <row r="79" spans="1:24" ht="12.75">
      <c r="A79" s="2" t="str">
        <f t="shared" si="8"/>
        <v>FSA - LAP / FHA</v>
      </c>
      <c r="B79" s="3">
        <f t="shared" si="9"/>
        <v>1.14</v>
      </c>
      <c r="X79" s="1"/>
    </row>
    <row r="80" spans="1:24" ht="12.75">
      <c r="A80" s="2" t="str">
        <f t="shared" si="8"/>
        <v>FSA - LOE</v>
      </c>
      <c r="B80" s="3">
        <f t="shared" si="9"/>
        <v>2.7</v>
      </c>
      <c r="X80" s="1"/>
    </row>
    <row r="81" spans="1:24" ht="12.75">
      <c r="A81" s="2" t="str">
        <f t="shared" si="8"/>
        <v>FSA - MCC</v>
      </c>
      <c r="B81" s="3">
        <f t="shared" si="9"/>
        <v>0.2</v>
      </c>
      <c r="X81" s="1"/>
    </row>
    <row r="82" spans="1:24" ht="12.75">
      <c r="A82" s="2" t="str">
        <f t="shared" si="8"/>
        <v>FSA - MEE / SMA</v>
      </c>
      <c r="B82" s="3">
        <f t="shared" si="9"/>
        <v>0.38</v>
      </c>
      <c r="X82" s="1"/>
    </row>
    <row r="83" spans="1:24" ht="12.75">
      <c r="A83" s="2" t="str">
        <f t="shared" si="8"/>
        <v>FSA - MFP</v>
      </c>
      <c r="B83" s="3">
        <f t="shared" si="9"/>
        <v>6.05</v>
      </c>
      <c r="X83" s="1"/>
    </row>
    <row r="84" spans="1:24" ht="12.75">
      <c r="A84" s="2" t="str">
        <f t="shared" si="8"/>
        <v>FSA - NCREC</v>
      </c>
      <c r="B84" s="3">
        <f t="shared" si="9"/>
        <v>27.63</v>
      </c>
      <c r="X84" s="1"/>
    </row>
    <row r="85" spans="1:24" ht="12.75">
      <c r="A85" s="2" t="str">
        <f t="shared" si="8"/>
        <v>FSA - PJH</v>
      </c>
      <c r="B85" s="3">
        <f t="shared" si="9"/>
        <v>2.38</v>
      </c>
      <c r="X85" s="1"/>
    </row>
    <row r="86" spans="1:24" ht="12.75">
      <c r="A86" s="2" t="str">
        <f t="shared" si="8"/>
        <v>FSA - SDCOE</v>
      </c>
      <c r="B86" s="3">
        <f t="shared" si="9"/>
        <v>52.15</v>
      </c>
      <c r="X86" s="1"/>
    </row>
    <row r="87" spans="1:24" ht="12.75">
      <c r="A87" s="2" t="str">
        <f t="shared" si="8"/>
        <v>FSA - SOS</v>
      </c>
      <c r="B87" s="3">
        <f t="shared" si="9"/>
        <v>27</v>
      </c>
      <c r="X87" s="1"/>
    </row>
    <row r="88" spans="1:24" ht="12.75">
      <c r="A88" s="2" t="str">
        <f t="shared" si="8"/>
        <v>FSA - TRANS</v>
      </c>
      <c r="B88" s="3">
        <f t="shared" si="9"/>
        <v>2.5</v>
      </c>
      <c r="X88" s="1"/>
    </row>
    <row r="89" spans="1:24" ht="12.75">
      <c r="A89" s="2" t="str">
        <f t="shared" si="8"/>
        <v>FSA - VALLECITOS</v>
      </c>
      <c r="B89" s="3">
        <f t="shared" si="9"/>
        <v>8.35</v>
      </c>
      <c r="X89" s="1"/>
    </row>
    <row r="90" spans="1:24" ht="12.75">
      <c r="A90" s="2" t="str">
        <f t="shared" si="8"/>
        <v>FSA - WHF</v>
      </c>
      <c r="B90" s="3">
        <f t="shared" si="9"/>
        <v>2.42</v>
      </c>
      <c r="X90" s="1"/>
    </row>
    <row r="91" spans="1:24" ht="12.75">
      <c r="A91" s="2" t="str">
        <f aca="true" t="shared" si="10" ref="A91:A108">CONCATENATE(K$1," ","-"," ",$E2)</f>
        <v>FUHS - BONSALL USD</v>
      </c>
      <c r="B91" s="3">
        <f aca="true" t="shared" si="11" ref="B91:B108">K2</f>
        <v>5.4</v>
      </c>
      <c r="X91" s="1"/>
    </row>
    <row r="92" spans="1:24" ht="12.75">
      <c r="A92" s="2" t="str">
        <f t="shared" si="10"/>
        <v>FUHS - CNS</v>
      </c>
      <c r="B92" s="3">
        <f t="shared" si="11"/>
        <v>2.7</v>
      </c>
      <c r="X92" s="1"/>
    </row>
    <row r="93" spans="1:24" ht="12.75">
      <c r="A93" s="2" t="str">
        <f t="shared" si="10"/>
        <v>FUHS - DE LUZ</v>
      </c>
      <c r="B93" s="3">
        <f t="shared" si="11"/>
        <v>12.1</v>
      </c>
      <c r="X93" s="1"/>
    </row>
    <row r="94" spans="1:24" ht="12.75">
      <c r="A94" s="2" t="str">
        <f t="shared" si="10"/>
        <v>FUHS - DO</v>
      </c>
      <c r="B94" s="3">
        <f t="shared" si="11"/>
        <v>4</v>
      </c>
      <c r="X94" s="1"/>
    </row>
    <row r="95" spans="1:24" ht="12.75">
      <c r="A95" s="2" t="str">
        <f t="shared" si="10"/>
        <v>FUHS - FSA</v>
      </c>
      <c r="B95" s="3">
        <f t="shared" si="11"/>
        <v>2.7</v>
      </c>
      <c r="X95" s="1"/>
    </row>
    <row r="96" spans="1:24" ht="12.75">
      <c r="A96" s="2" t="str">
        <f t="shared" si="10"/>
        <v>FUHS - FUHS</v>
      </c>
      <c r="B96" s="3">
        <f t="shared" si="11"/>
        <v>0</v>
      </c>
      <c r="X96" s="1"/>
    </row>
    <row r="97" spans="1:24" ht="12.75">
      <c r="A97" s="2" t="str">
        <f t="shared" si="10"/>
        <v>FUHS - LAP / FHA</v>
      </c>
      <c r="B97" s="3">
        <f t="shared" si="11"/>
        <v>2.6</v>
      </c>
      <c r="X97" s="1"/>
    </row>
    <row r="98" spans="1:24" ht="12.75">
      <c r="A98" s="2" t="str">
        <f t="shared" si="10"/>
        <v>FUHS - LOE</v>
      </c>
      <c r="B98" s="3">
        <f t="shared" si="11"/>
        <v>2.13</v>
      </c>
      <c r="X98" s="1"/>
    </row>
    <row r="99" spans="1:24" ht="12.75">
      <c r="A99" s="2" t="str">
        <f t="shared" si="10"/>
        <v>FUHS - MCC</v>
      </c>
      <c r="B99" s="3">
        <f t="shared" si="11"/>
        <v>2.6</v>
      </c>
      <c r="X99" s="1"/>
    </row>
    <row r="100" spans="1:24" ht="12.75">
      <c r="A100" s="2" t="str">
        <f t="shared" si="10"/>
        <v>FUHS - MEE / SMA</v>
      </c>
      <c r="B100" s="3">
        <f t="shared" si="11"/>
        <v>2.73</v>
      </c>
      <c r="X100" s="1"/>
    </row>
    <row r="101" spans="1:24" ht="12.75">
      <c r="A101" s="2" t="str">
        <f t="shared" si="10"/>
        <v>FUHS - MFP</v>
      </c>
      <c r="B101" s="3">
        <f t="shared" si="11"/>
        <v>7.6</v>
      </c>
      <c r="X101" s="1"/>
    </row>
    <row r="102" spans="1:24" ht="12.75">
      <c r="A102" s="2" t="str">
        <f t="shared" si="10"/>
        <v>FUHS - NCREC</v>
      </c>
      <c r="B102" s="3">
        <f t="shared" si="11"/>
        <v>20.5</v>
      </c>
      <c r="X102" s="1"/>
    </row>
    <row r="103" spans="1:24" ht="12.75">
      <c r="A103" s="2" t="str">
        <f t="shared" si="10"/>
        <v>FUHS - PJH</v>
      </c>
      <c r="B103" s="3">
        <f t="shared" si="11"/>
        <v>1.85</v>
      </c>
      <c r="X103" s="1"/>
    </row>
    <row r="104" spans="1:24" ht="12.75">
      <c r="A104" s="2" t="str">
        <f t="shared" si="10"/>
        <v>FUHS - SDCOE</v>
      </c>
      <c r="B104" s="3">
        <f t="shared" si="11"/>
        <v>53</v>
      </c>
      <c r="X104" s="1"/>
    </row>
    <row r="105" spans="1:24" ht="12.75">
      <c r="A105" s="2" t="str">
        <f t="shared" si="10"/>
        <v>FUHS - SOS</v>
      </c>
      <c r="B105" s="3">
        <f t="shared" si="11"/>
        <v>35.23</v>
      </c>
      <c r="X105" s="1"/>
    </row>
    <row r="106" spans="1:24" ht="12.75">
      <c r="A106" s="2" t="str">
        <f t="shared" si="10"/>
        <v>FUHS - TRANS</v>
      </c>
      <c r="B106" s="3">
        <f t="shared" si="11"/>
        <v>0.8</v>
      </c>
      <c r="X106" s="1"/>
    </row>
    <row r="107" spans="1:24" ht="12.75">
      <c r="A107" s="2" t="str">
        <f t="shared" si="10"/>
        <v>FUHS - VALLECITOS</v>
      </c>
      <c r="B107" s="3">
        <f t="shared" si="11"/>
        <v>9</v>
      </c>
      <c r="X107" s="1"/>
    </row>
    <row r="108" spans="1:24" ht="12.75">
      <c r="A108" s="2" t="str">
        <f t="shared" si="10"/>
        <v>FUHS - WHF</v>
      </c>
      <c r="B108" s="3">
        <f t="shared" si="11"/>
        <v>3</v>
      </c>
      <c r="X108" s="1"/>
    </row>
    <row r="109" spans="1:24" ht="12.75">
      <c r="A109" s="2" t="str">
        <f aca="true" t="shared" si="12" ref="A109:A126">CONCATENATE(L$1," ","-"," ",$E2)</f>
        <v>LAP / FHA - BONSALL USD</v>
      </c>
      <c r="B109" s="3">
        <f aca="true" t="shared" si="13" ref="B109:B126">L2</f>
        <v>9.42</v>
      </c>
      <c r="X109" s="1"/>
    </row>
    <row r="110" spans="1:24" ht="12.75">
      <c r="A110" s="2" t="str">
        <f t="shared" si="12"/>
        <v>LAP / FHA - CNS</v>
      </c>
      <c r="B110" s="3">
        <f t="shared" si="13"/>
        <v>1.5</v>
      </c>
      <c r="X110" s="1"/>
    </row>
    <row r="111" spans="1:24" ht="12.75">
      <c r="A111" s="2" t="str">
        <f t="shared" si="12"/>
        <v>LAP / FHA - DE LUZ</v>
      </c>
      <c r="B111" s="3">
        <f t="shared" si="13"/>
        <v>10.8</v>
      </c>
      <c r="X111" s="1"/>
    </row>
    <row r="112" spans="1:24" ht="12.75">
      <c r="A112" s="2" t="str">
        <f t="shared" si="12"/>
        <v>LAP / FHA - DO</v>
      </c>
      <c r="B112" s="3">
        <f t="shared" si="13"/>
        <v>1.5</v>
      </c>
      <c r="X112" s="1"/>
    </row>
    <row r="113" spans="1:24" ht="12.75">
      <c r="A113" s="2" t="str">
        <f t="shared" si="12"/>
        <v>LAP / FHA - FSA</v>
      </c>
      <c r="B113" s="3">
        <f t="shared" si="13"/>
        <v>1.14</v>
      </c>
      <c r="X113" s="1"/>
    </row>
    <row r="114" spans="1:24" ht="12.75">
      <c r="A114" s="2" t="str">
        <f t="shared" si="12"/>
        <v>LAP / FHA - FUHS</v>
      </c>
      <c r="B114" s="3">
        <f t="shared" si="13"/>
        <v>2.6</v>
      </c>
      <c r="X114" s="1"/>
    </row>
    <row r="115" spans="1:24" ht="12.75">
      <c r="A115" s="2" t="str">
        <f t="shared" si="12"/>
        <v>LAP / FHA - LAP / FHA</v>
      </c>
      <c r="B115" s="3">
        <f t="shared" si="13"/>
        <v>0</v>
      </c>
      <c r="X115" s="1"/>
    </row>
    <row r="116" spans="1:24" ht="12.75">
      <c r="A116" s="2" t="str">
        <f t="shared" si="12"/>
        <v>LAP / FHA - LOE</v>
      </c>
      <c r="B116" s="3">
        <f t="shared" si="13"/>
        <v>1.7</v>
      </c>
      <c r="X116" s="1"/>
    </row>
    <row r="117" spans="1:24" ht="12.75">
      <c r="A117" s="2" t="str">
        <f t="shared" si="12"/>
        <v>LAP / FHA - MCC</v>
      </c>
      <c r="B117" s="3">
        <f t="shared" si="13"/>
        <v>1.4</v>
      </c>
      <c r="X117" s="1"/>
    </row>
    <row r="118" spans="1:24" ht="12.75">
      <c r="A118" s="2" t="str">
        <f t="shared" si="12"/>
        <v>LAP / FHA - MEE / SMA</v>
      </c>
      <c r="B118" s="3">
        <f t="shared" si="13"/>
        <v>1.5</v>
      </c>
      <c r="X118" s="1"/>
    </row>
    <row r="119" spans="1:24" ht="12.75">
      <c r="A119" s="2" t="str">
        <f t="shared" si="12"/>
        <v>LAP / FHA - MFP</v>
      </c>
      <c r="B119" s="3">
        <f t="shared" si="13"/>
        <v>7.14</v>
      </c>
      <c r="X119" s="1"/>
    </row>
    <row r="120" spans="1:24" ht="12.75">
      <c r="A120" s="2" t="str">
        <f t="shared" si="12"/>
        <v>LAP / FHA - NCREC</v>
      </c>
      <c r="B120" s="3">
        <f t="shared" si="13"/>
        <v>26.82</v>
      </c>
      <c r="X120" s="1"/>
    </row>
    <row r="121" spans="1:24" ht="12.75">
      <c r="A121" s="2" t="str">
        <f t="shared" si="12"/>
        <v>LAP / FHA - PJH</v>
      </c>
      <c r="B121" s="3">
        <f t="shared" si="13"/>
        <v>1.4</v>
      </c>
      <c r="X121" s="1"/>
    </row>
    <row r="122" spans="1:24" ht="12.75">
      <c r="A122" s="2" t="str">
        <f t="shared" si="12"/>
        <v>LAP / FHA - SDCOE</v>
      </c>
      <c r="B122" s="3">
        <f t="shared" si="13"/>
        <v>51.34</v>
      </c>
      <c r="X122" s="1"/>
    </row>
    <row r="123" spans="1:24" ht="12.75">
      <c r="A123" s="2" t="str">
        <f t="shared" si="12"/>
        <v>LAP / FHA - SOS</v>
      </c>
      <c r="B123" s="3">
        <f t="shared" si="13"/>
        <v>28.13</v>
      </c>
      <c r="X123" s="1"/>
    </row>
    <row r="124" spans="1:24" ht="12.75">
      <c r="A124" s="2" t="str">
        <f t="shared" si="12"/>
        <v>LAP / FHA - TRANS</v>
      </c>
      <c r="B124" s="3">
        <f t="shared" si="13"/>
        <v>3.2</v>
      </c>
      <c r="X124" s="1"/>
    </row>
    <row r="125" spans="1:24" ht="12.75">
      <c r="A125" s="2" t="str">
        <f t="shared" si="12"/>
        <v>LAP / FHA - VALLECITOS</v>
      </c>
      <c r="B125" s="3">
        <f t="shared" si="13"/>
        <v>7.55</v>
      </c>
      <c r="X125" s="1"/>
    </row>
    <row r="126" spans="1:24" ht="12.75">
      <c r="A126" s="2" t="str">
        <f t="shared" si="12"/>
        <v>LAP / FHA - WHF</v>
      </c>
      <c r="B126" s="3">
        <f t="shared" si="13"/>
        <v>1.55</v>
      </c>
      <c r="X126" s="1"/>
    </row>
    <row r="127" spans="1:24" ht="12.75">
      <c r="A127" s="2" t="str">
        <f aca="true" t="shared" si="14" ref="A127:A144">CONCATENATE(M$1," ","-"," ",$E2)</f>
        <v>LOE - BONSALL USD</v>
      </c>
      <c r="B127" s="3">
        <f aca="true" t="shared" si="15" ref="B127:B144">M2</f>
        <v>7.73</v>
      </c>
      <c r="X127" s="1"/>
    </row>
    <row r="128" spans="1:24" ht="12.75">
      <c r="A128" s="2" t="str">
        <f t="shared" si="14"/>
        <v>LOE - CNS</v>
      </c>
      <c r="B128" s="3">
        <f t="shared" si="15"/>
        <v>2.8</v>
      </c>
      <c r="X128" s="1"/>
    </row>
    <row r="129" spans="1:24" ht="12.75">
      <c r="A129" s="2" t="str">
        <f t="shared" si="14"/>
        <v>LOE - DE LUZ</v>
      </c>
      <c r="B129" s="3">
        <f t="shared" si="15"/>
        <v>12.5</v>
      </c>
      <c r="X129" s="1"/>
    </row>
    <row r="130" spans="1:24" ht="12.75">
      <c r="A130" s="2" t="str">
        <f t="shared" si="14"/>
        <v>LOE - DO</v>
      </c>
      <c r="B130" s="3">
        <f t="shared" si="15"/>
        <v>3.18</v>
      </c>
      <c r="X130" s="1"/>
    </row>
    <row r="131" spans="1:24" ht="12.75">
      <c r="A131" s="2" t="str">
        <f t="shared" si="14"/>
        <v>LOE - FSA</v>
      </c>
      <c r="B131" s="3">
        <f t="shared" si="15"/>
        <v>2.7</v>
      </c>
      <c r="X131" s="1"/>
    </row>
    <row r="132" spans="1:24" ht="12.75">
      <c r="A132" s="2" t="str">
        <f t="shared" si="14"/>
        <v>LOE - FUHS</v>
      </c>
      <c r="B132" s="3">
        <f t="shared" si="15"/>
        <v>2.13</v>
      </c>
      <c r="X132" s="1"/>
    </row>
    <row r="133" spans="1:24" ht="12.75">
      <c r="A133" s="2" t="str">
        <f t="shared" si="14"/>
        <v>LOE - LAP / FHA</v>
      </c>
      <c r="B133" s="3">
        <f t="shared" si="15"/>
        <v>1.7</v>
      </c>
      <c r="X133" s="1"/>
    </row>
    <row r="134" spans="1:24" ht="12.75">
      <c r="A134" s="2" t="str">
        <f t="shared" si="14"/>
        <v>LOE - LOE</v>
      </c>
      <c r="B134" s="3">
        <f t="shared" si="15"/>
        <v>0</v>
      </c>
      <c r="X134" s="1"/>
    </row>
    <row r="135" spans="1:24" ht="12.75">
      <c r="A135" s="2" t="str">
        <f t="shared" si="14"/>
        <v>LOE - MCC</v>
      </c>
      <c r="B135" s="3">
        <f t="shared" si="15"/>
        <v>2.6</v>
      </c>
      <c r="X135" s="1"/>
    </row>
    <row r="136" spans="1:24" ht="12.75">
      <c r="A136" s="2" t="str">
        <f t="shared" si="14"/>
        <v>LOE - MEE / SMA</v>
      </c>
      <c r="B136" s="3">
        <f t="shared" si="15"/>
        <v>3</v>
      </c>
      <c r="X136" s="1"/>
    </row>
    <row r="137" spans="1:24" ht="12.75">
      <c r="A137" s="2" t="str">
        <f t="shared" si="14"/>
        <v>LOE - MFP</v>
      </c>
      <c r="B137" s="3">
        <f t="shared" si="15"/>
        <v>8.6</v>
      </c>
      <c r="X137" s="1"/>
    </row>
    <row r="138" spans="1:24" ht="12.75">
      <c r="A138" s="2" t="str">
        <f t="shared" si="14"/>
        <v>LOE - NCREC</v>
      </c>
      <c r="B138" s="3">
        <f t="shared" si="15"/>
        <v>25</v>
      </c>
      <c r="X138" s="1"/>
    </row>
    <row r="139" spans="1:24" ht="12.75">
      <c r="A139" s="2" t="str">
        <f t="shared" si="14"/>
        <v>LOE - PJH</v>
      </c>
      <c r="B139" s="3">
        <f t="shared" si="15"/>
        <v>0.3</v>
      </c>
      <c r="X139" s="1"/>
    </row>
    <row r="140" spans="1:24" ht="12.75">
      <c r="A140" s="2" t="str">
        <f t="shared" si="14"/>
        <v>LOE - SDCOE</v>
      </c>
      <c r="B140" s="3">
        <f t="shared" si="15"/>
        <v>49.46</v>
      </c>
      <c r="X140" s="1"/>
    </row>
    <row r="141" spans="1:24" ht="12.75">
      <c r="A141" s="2" t="str">
        <f t="shared" si="14"/>
        <v>LOE - SOS</v>
      </c>
      <c r="B141" s="3">
        <f t="shared" si="15"/>
        <v>29.6</v>
      </c>
      <c r="X141" s="1"/>
    </row>
    <row r="142" spans="1:24" ht="12.75">
      <c r="A142" s="2" t="str">
        <f t="shared" si="14"/>
        <v>LOE - TRANS</v>
      </c>
      <c r="B142" s="3">
        <f t="shared" si="15"/>
        <v>2.7</v>
      </c>
      <c r="X142" s="1"/>
    </row>
    <row r="143" spans="1:24" ht="12.75">
      <c r="A143" s="2" t="str">
        <f t="shared" si="14"/>
        <v>LOE - VALLECITOS</v>
      </c>
      <c r="B143" s="3">
        <f t="shared" si="15"/>
        <v>7</v>
      </c>
      <c r="X143" s="1"/>
    </row>
    <row r="144" spans="1:24" ht="12.75">
      <c r="A144" s="2" t="str">
        <f t="shared" si="14"/>
        <v>LOE - WHF</v>
      </c>
      <c r="B144" s="3">
        <f t="shared" si="15"/>
        <v>2.1</v>
      </c>
      <c r="X144" s="1"/>
    </row>
    <row r="145" spans="1:24" ht="12.75">
      <c r="A145" s="2" t="str">
        <f aca="true" t="shared" si="16" ref="A145:A162">CONCATENATE(N$1," ","-"," ",$E2)</f>
        <v>MCC - BONSALL USD</v>
      </c>
      <c r="B145" s="3">
        <f aca="true" t="shared" si="17" ref="B145:B162">N2</f>
        <v>7.1</v>
      </c>
      <c r="X145" s="1"/>
    </row>
    <row r="146" spans="1:24" ht="12.75">
      <c r="A146" s="2" t="str">
        <f t="shared" si="16"/>
        <v>MCC - CNS</v>
      </c>
      <c r="B146" s="3">
        <f t="shared" si="17"/>
        <v>0.2</v>
      </c>
      <c r="X146" s="1"/>
    </row>
    <row r="147" spans="1:24" ht="12.75">
      <c r="A147" s="2" t="str">
        <f t="shared" si="16"/>
        <v>MCC - DE LUZ</v>
      </c>
      <c r="B147" s="3">
        <f t="shared" si="17"/>
        <v>9.9</v>
      </c>
      <c r="X147" s="1"/>
    </row>
    <row r="148" spans="1:24" ht="12.75">
      <c r="A148" s="2" t="str">
        <f t="shared" si="16"/>
        <v>MCC - DO</v>
      </c>
      <c r="B148" s="3">
        <f t="shared" si="17"/>
        <v>0.8</v>
      </c>
      <c r="X148" s="1"/>
    </row>
    <row r="149" spans="1:24" ht="12.75">
      <c r="A149" s="2" t="str">
        <f t="shared" si="16"/>
        <v>MCC - FSA</v>
      </c>
      <c r="B149" s="3">
        <f t="shared" si="17"/>
        <v>0.2</v>
      </c>
      <c r="X149" s="1"/>
    </row>
    <row r="150" spans="1:24" ht="12.75">
      <c r="A150" s="2" t="str">
        <f t="shared" si="16"/>
        <v>MCC - FUHS</v>
      </c>
      <c r="B150" s="3">
        <f t="shared" si="17"/>
        <v>2.6</v>
      </c>
      <c r="X150" s="1"/>
    </row>
    <row r="151" spans="1:24" ht="12.75">
      <c r="A151" s="2" t="str">
        <f t="shared" si="16"/>
        <v>MCC - LAP / FHA</v>
      </c>
      <c r="B151" s="3">
        <f t="shared" si="17"/>
        <v>1.4</v>
      </c>
      <c r="X151" s="1"/>
    </row>
    <row r="152" spans="1:24" ht="12.75">
      <c r="A152" s="2" t="str">
        <f t="shared" si="16"/>
        <v>MCC - LOE</v>
      </c>
      <c r="B152" s="3">
        <f t="shared" si="17"/>
        <v>2.6</v>
      </c>
      <c r="X152" s="1"/>
    </row>
    <row r="153" spans="1:24" ht="12.75">
      <c r="A153" s="2" t="str">
        <f t="shared" si="16"/>
        <v>MCC - MCC</v>
      </c>
      <c r="B153" s="3">
        <f t="shared" si="17"/>
        <v>0</v>
      </c>
      <c r="X153" s="1"/>
    </row>
    <row r="154" spans="1:24" ht="12.75">
      <c r="A154" s="2" t="str">
        <f t="shared" si="16"/>
        <v>MCC - MEE / SMA</v>
      </c>
      <c r="B154" s="3">
        <f t="shared" si="17"/>
        <v>0.3</v>
      </c>
      <c r="X154" s="1"/>
    </row>
    <row r="155" spans="1:24" ht="12.75">
      <c r="A155" s="2" t="str">
        <f t="shared" si="16"/>
        <v>MCC - MFP</v>
      </c>
      <c r="B155" s="3">
        <f t="shared" si="17"/>
        <v>5.4</v>
      </c>
      <c r="X155" s="1"/>
    </row>
    <row r="156" spans="1:24" ht="12.75">
      <c r="A156" s="2" t="str">
        <f t="shared" si="16"/>
        <v>MCC - NCREC</v>
      </c>
      <c r="B156" s="3">
        <f t="shared" si="17"/>
        <v>25</v>
      </c>
      <c r="X156" s="1"/>
    </row>
    <row r="157" spans="1:24" ht="12.75">
      <c r="A157" s="2" t="str">
        <f t="shared" si="16"/>
        <v>MCC - PJH</v>
      </c>
      <c r="B157" s="3">
        <f t="shared" si="17"/>
        <v>2.5</v>
      </c>
      <c r="X157" s="1"/>
    </row>
    <row r="158" spans="1:24" ht="12.75">
      <c r="A158" s="2" t="str">
        <f t="shared" si="16"/>
        <v>MCC - SDCOE</v>
      </c>
      <c r="B158" s="3">
        <f t="shared" si="17"/>
        <v>52.2</v>
      </c>
      <c r="X158" s="1"/>
    </row>
    <row r="159" spans="1:24" ht="12.75">
      <c r="A159" s="2" t="str">
        <f t="shared" si="16"/>
        <v>MCC - SOS</v>
      </c>
      <c r="B159" s="3">
        <f t="shared" si="17"/>
        <v>36.7</v>
      </c>
      <c r="X159" s="1"/>
    </row>
    <row r="160" spans="1:24" ht="12.75">
      <c r="A160" s="2" t="str">
        <f t="shared" si="16"/>
        <v>MCC - TRANS</v>
      </c>
      <c r="B160" s="3">
        <f t="shared" si="17"/>
        <v>2.3</v>
      </c>
      <c r="X160" s="1"/>
    </row>
    <row r="161" spans="1:24" ht="12.75">
      <c r="A161" s="2" t="str">
        <f t="shared" si="16"/>
        <v>MCC - VALLECITOS</v>
      </c>
      <c r="B161" s="3">
        <f t="shared" si="17"/>
        <v>8.4</v>
      </c>
      <c r="X161" s="1"/>
    </row>
    <row r="162" spans="1:24" ht="12.75">
      <c r="A162" s="2" t="str">
        <f t="shared" si="16"/>
        <v>MCC - WHF</v>
      </c>
      <c r="B162" s="3">
        <f t="shared" si="17"/>
        <v>2.3</v>
      </c>
      <c r="X162" s="1"/>
    </row>
    <row r="163" spans="1:24" ht="12.75">
      <c r="A163" s="2" t="str">
        <f aca="true" t="shared" si="18" ref="A163:A180">CONCATENATE(O$1," ","-"," ",$E2)</f>
        <v>MEE / SMA - BONSALL USD</v>
      </c>
      <c r="B163" s="3">
        <f aca="true" t="shared" si="19" ref="B163:B180">O2</f>
        <v>7.3</v>
      </c>
      <c r="X163" s="1"/>
    </row>
    <row r="164" spans="1:24" ht="12.75">
      <c r="A164" s="2" t="str">
        <f t="shared" si="18"/>
        <v>MEE / SMA - CNS</v>
      </c>
      <c r="B164" s="3">
        <f t="shared" si="19"/>
        <v>0.4</v>
      </c>
      <c r="X164" s="1"/>
    </row>
    <row r="165" spans="1:24" ht="12.75">
      <c r="A165" s="2" t="str">
        <f t="shared" si="18"/>
        <v>MEE / SMA - DE LUZ</v>
      </c>
      <c r="B165" s="3">
        <f t="shared" si="19"/>
        <v>9.7</v>
      </c>
      <c r="X165" s="1"/>
    </row>
    <row r="166" spans="1:24" ht="12.75">
      <c r="A166" s="2" t="str">
        <f t="shared" si="18"/>
        <v>MEE / SMA - DO</v>
      </c>
      <c r="B166" s="3">
        <f t="shared" si="19"/>
        <v>0.72</v>
      </c>
      <c r="X166" s="1"/>
    </row>
    <row r="167" spans="1:24" ht="12.75">
      <c r="A167" s="2" t="str">
        <f t="shared" si="18"/>
        <v>MEE / SMA - FSA</v>
      </c>
      <c r="B167" s="3">
        <f t="shared" si="19"/>
        <v>0.38</v>
      </c>
      <c r="X167" s="1"/>
    </row>
    <row r="168" spans="1:24" ht="12.75">
      <c r="A168" s="2" t="str">
        <f t="shared" si="18"/>
        <v>MEE / SMA - FUHS</v>
      </c>
      <c r="B168" s="3">
        <f t="shared" si="19"/>
        <v>2.73</v>
      </c>
      <c r="X168" s="1"/>
    </row>
    <row r="169" spans="1:24" ht="12.75">
      <c r="A169" s="2" t="str">
        <f t="shared" si="18"/>
        <v>MEE / SMA - LAP / FHA</v>
      </c>
      <c r="B169" s="3">
        <f t="shared" si="19"/>
        <v>1.5</v>
      </c>
      <c r="X169" s="1"/>
    </row>
    <row r="170" spans="1:24" ht="12.75">
      <c r="A170" s="2" t="str">
        <f t="shared" si="18"/>
        <v>MEE / SMA - LOE</v>
      </c>
      <c r="B170" s="3">
        <f t="shared" si="19"/>
        <v>3</v>
      </c>
      <c r="X170" s="1"/>
    </row>
    <row r="171" spans="1:24" ht="12.75">
      <c r="A171" s="2" t="str">
        <f t="shared" si="18"/>
        <v>MEE / SMA - MCC</v>
      </c>
      <c r="B171" s="3">
        <f t="shared" si="19"/>
        <v>0.3</v>
      </c>
      <c r="X171" s="1"/>
    </row>
    <row r="172" spans="1:24" ht="12.75">
      <c r="A172" s="2" t="str">
        <f t="shared" si="18"/>
        <v>MEE / SMA - MEE / SMA</v>
      </c>
      <c r="B172" s="3">
        <f t="shared" si="19"/>
        <v>0</v>
      </c>
      <c r="X172" s="1"/>
    </row>
    <row r="173" spans="1:24" ht="12.75">
      <c r="A173" s="2" t="str">
        <f t="shared" si="18"/>
        <v>MEE / SMA - MFP</v>
      </c>
      <c r="B173" s="3">
        <f t="shared" si="19"/>
        <v>6.3</v>
      </c>
      <c r="X173" s="1"/>
    </row>
    <row r="174" spans="1:24" ht="12.75">
      <c r="A174" s="2" t="str">
        <f t="shared" si="18"/>
        <v>MEE / SMA - NCREC</v>
      </c>
      <c r="B174" s="3">
        <f t="shared" si="19"/>
        <v>27.38</v>
      </c>
      <c r="X174" s="1"/>
    </row>
    <row r="175" spans="1:24" ht="12.75">
      <c r="A175" s="2" t="str">
        <f t="shared" si="18"/>
        <v>MEE / SMA - PJH</v>
      </c>
      <c r="B175" s="3">
        <f t="shared" si="19"/>
        <v>2.62</v>
      </c>
      <c r="X175" s="1"/>
    </row>
    <row r="176" spans="1:24" ht="12.75">
      <c r="A176" s="2" t="str">
        <f t="shared" si="18"/>
        <v>MEE / SMA - SDCOE</v>
      </c>
      <c r="B176" s="3">
        <f t="shared" si="19"/>
        <v>52</v>
      </c>
      <c r="X176" s="1"/>
    </row>
    <row r="177" spans="1:24" ht="12.75">
      <c r="A177" s="2" t="str">
        <f t="shared" si="18"/>
        <v>MEE / SMA - SOS</v>
      </c>
      <c r="B177" s="3">
        <f t="shared" si="19"/>
        <v>27.15</v>
      </c>
      <c r="X177" s="1"/>
    </row>
    <row r="178" spans="1:24" ht="12.75">
      <c r="A178" s="2" t="str">
        <f t="shared" si="18"/>
        <v>MEE / SMA - TRANS</v>
      </c>
      <c r="B178" s="3">
        <f t="shared" si="19"/>
        <v>2.6</v>
      </c>
      <c r="X178" s="1"/>
    </row>
    <row r="179" spans="1:24" ht="12.75">
      <c r="A179" s="2" t="str">
        <f t="shared" si="18"/>
        <v>MEE / SMA - VALLECITOS</v>
      </c>
      <c r="B179" s="3">
        <f t="shared" si="19"/>
        <v>8.1</v>
      </c>
      <c r="X179" s="1"/>
    </row>
    <row r="180" spans="1:24" ht="12.75">
      <c r="A180" s="2" t="str">
        <f t="shared" si="18"/>
        <v>MEE / SMA - WHF</v>
      </c>
      <c r="B180" s="3">
        <f t="shared" si="19"/>
        <v>2.17</v>
      </c>
      <c r="X180" s="1"/>
    </row>
    <row r="181" spans="1:24" ht="12.75">
      <c r="A181" s="2" t="str">
        <f aca="true" t="shared" si="20" ref="A181:A198">CONCATENATE(P$1," ","-"," ",$E2)</f>
        <v>MFP - BONSALL USD</v>
      </c>
      <c r="B181" s="3">
        <f aca="true" t="shared" si="21" ref="B181:B198">P2</f>
        <v>12.5</v>
      </c>
      <c r="X181" s="1"/>
    </row>
    <row r="182" spans="1:24" ht="12.75">
      <c r="A182" s="2" t="str">
        <f t="shared" si="20"/>
        <v>MFP - CNS</v>
      </c>
      <c r="B182" s="3">
        <f t="shared" si="21"/>
        <v>5.1</v>
      </c>
      <c r="X182" s="1"/>
    </row>
    <row r="183" spans="1:24" ht="12.75">
      <c r="A183" s="2" t="str">
        <f t="shared" si="20"/>
        <v>MFP - DE LUZ</v>
      </c>
      <c r="B183" s="3">
        <f t="shared" si="21"/>
        <v>15.3</v>
      </c>
      <c r="X183" s="1"/>
    </row>
    <row r="184" spans="1:24" ht="12.75">
      <c r="A184" s="2" t="str">
        <f t="shared" si="20"/>
        <v>MFP - DO</v>
      </c>
      <c r="B184" s="3">
        <f t="shared" si="21"/>
        <v>6.88</v>
      </c>
      <c r="X184" s="1"/>
    </row>
    <row r="185" spans="1:24" ht="12.75">
      <c r="A185" s="2" t="str">
        <f t="shared" si="20"/>
        <v>MFP - FSA</v>
      </c>
      <c r="B185" s="3">
        <f t="shared" si="21"/>
        <v>6.05</v>
      </c>
      <c r="X185" s="1"/>
    </row>
    <row r="186" spans="1:24" ht="12.75">
      <c r="A186" s="2" t="str">
        <f t="shared" si="20"/>
        <v>MFP - FUHS</v>
      </c>
      <c r="B186" s="3">
        <f t="shared" si="21"/>
        <v>7.6</v>
      </c>
      <c r="X186" s="1"/>
    </row>
    <row r="187" spans="1:24" ht="12.75">
      <c r="A187" s="2" t="str">
        <f t="shared" si="20"/>
        <v>MFP - LAP / FHA</v>
      </c>
      <c r="B187" s="3">
        <f t="shared" si="21"/>
        <v>7.14</v>
      </c>
      <c r="X187" s="1"/>
    </row>
    <row r="188" spans="1:24" ht="12.75">
      <c r="A188" s="2" t="str">
        <f t="shared" si="20"/>
        <v>MFP - LOE</v>
      </c>
      <c r="B188" s="3">
        <f t="shared" si="21"/>
        <v>8.6</v>
      </c>
      <c r="X188" s="1"/>
    </row>
    <row r="189" spans="1:24" ht="12.75">
      <c r="A189" s="2" t="str">
        <f t="shared" si="20"/>
        <v>MFP - MCC</v>
      </c>
      <c r="B189" s="3">
        <f t="shared" si="21"/>
        <v>5.4</v>
      </c>
      <c r="X189" s="1"/>
    </row>
    <row r="190" spans="1:24" ht="12.75">
      <c r="A190" s="2" t="str">
        <f t="shared" si="20"/>
        <v>MFP - MEE / SMA</v>
      </c>
      <c r="B190" s="3">
        <f t="shared" si="21"/>
        <v>6.3</v>
      </c>
      <c r="X190" s="1"/>
    </row>
    <row r="191" spans="1:24" ht="12.75">
      <c r="A191" s="2" t="str">
        <f t="shared" si="20"/>
        <v>MFP - MFP</v>
      </c>
      <c r="B191" s="3">
        <f t="shared" si="21"/>
        <v>0</v>
      </c>
      <c r="X191" s="1"/>
    </row>
    <row r="192" spans="1:24" ht="12.75">
      <c r="A192" s="2" t="str">
        <f t="shared" si="20"/>
        <v>MFP - NCREC</v>
      </c>
      <c r="B192" s="3">
        <f t="shared" si="21"/>
        <v>21.68</v>
      </c>
      <c r="X192" s="1"/>
    </row>
    <row r="193" spans="1:24" ht="12.75">
      <c r="A193" s="2" t="str">
        <f t="shared" si="20"/>
        <v>MFP - PJH</v>
      </c>
      <c r="B193" s="3">
        <f t="shared" si="21"/>
        <v>8.3</v>
      </c>
      <c r="X193" s="1"/>
    </row>
    <row r="194" spans="1:24" ht="12.75">
      <c r="A194" s="2" t="str">
        <f t="shared" si="20"/>
        <v>MFP - SDCOE</v>
      </c>
      <c r="B194" s="3">
        <f t="shared" si="21"/>
        <v>45</v>
      </c>
      <c r="X194" s="1"/>
    </row>
    <row r="195" spans="1:24" ht="12.75">
      <c r="A195" s="2" t="str">
        <f t="shared" si="20"/>
        <v>MFP - SOS</v>
      </c>
      <c r="B195" s="3">
        <f t="shared" si="21"/>
        <v>21.35</v>
      </c>
      <c r="X195" s="1"/>
    </row>
    <row r="196" spans="1:24" ht="12.75">
      <c r="A196" s="2" t="str">
        <f t="shared" si="20"/>
        <v>MFP - TRANS</v>
      </c>
      <c r="B196" s="3">
        <f t="shared" si="21"/>
        <v>6.9</v>
      </c>
      <c r="X196" s="1"/>
    </row>
    <row r="197" spans="1:24" ht="12.75">
      <c r="A197" s="2" t="str">
        <f t="shared" si="20"/>
        <v>MFP - VALLECITOS</v>
      </c>
      <c r="B197" s="3">
        <f t="shared" si="21"/>
        <v>14.26</v>
      </c>
      <c r="X197" s="1"/>
    </row>
    <row r="198" spans="1:24" ht="12.75">
      <c r="A198" s="2" t="str">
        <f t="shared" si="20"/>
        <v>MFP - WHF</v>
      </c>
      <c r="B198" s="3">
        <f t="shared" si="21"/>
        <v>8.33</v>
      </c>
      <c r="X198" s="1"/>
    </row>
    <row r="199" spans="1:24" ht="12.75">
      <c r="A199" s="2" t="str">
        <f aca="true" t="shared" si="22" ref="A199:A216">CONCATENATE(Q$1," ","-"," ",$E2)</f>
        <v>NCREC - BONSALL USD</v>
      </c>
      <c r="B199" s="3">
        <f aca="true" t="shared" si="23" ref="B199:B216">Q2</f>
        <v>15.9</v>
      </c>
      <c r="X199" s="1"/>
    </row>
    <row r="200" spans="1:24" ht="12.75">
      <c r="A200" s="2" t="str">
        <f t="shared" si="22"/>
        <v>NCREC - CNS</v>
      </c>
      <c r="B200" s="3">
        <f t="shared" si="23"/>
        <v>25.6</v>
      </c>
      <c r="X200" s="1"/>
    </row>
    <row r="201" spans="1:24" ht="12.75">
      <c r="A201" s="2" t="str">
        <f t="shared" si="22"/>
        <v>NCREC - DE LUZ</v>
      </c>
      <c r="B201" s="3">
        <f t="shared" si="23"/>
        <v>33.7</v>
      </c>
      <c r="X201" s="1"/>
    </row>
    <row r="202" spans="1:24" ht="12.75">
      <c r="A202" s="2" t="str">
        <f t="shared" si="22"/>
        <v>NCREC - DO</v>
      </c>
      <c r="B202" s="3">
        <f t="shared" si="23"/>
        <v>26.77</v>
      </c>
      <c r="X202" s="1"/>
    </row>
    <row r="203" spans="1:24" ht="12.75">
      <c r="A203" s="2" t="str">
        <f t="shared" si="22"/>
        <v>NCREC - FSA</v>
      </c>
      <c r="B203" s="3">
        <f t="shared" si="23"/>
        <v>27.63</v>
      </c>
      <c r="X203" s="1"/>
    </row>
    <row r="204" spans="1:24" ht="12.75">
      <c r="A204" s="2" t="str">
        <f t="shared" si="22"/>
        <v>NCREC - FUHS</v>
      </c>
      <c r="B204" s="3">
        <f t="shared" si="23"/>
        <v>20.5</v>
      </c>
      <c r="X204" s="1"/>
    </row>
    <row r="205" spans="1:24" ht="12.75">
      <c r="A205" s="2" t="str">
        <f t="shared" si="22"/>
        <v>NCREC - LAP / FHA</v>
      </c>
      <c r="B205" s="3">
        <f t="shared" si="23"/>
        <v>26.82</v>
      </c>
      <c r="X205" s="1"/>
    </row>
    <row r="206" spans="1:24" ht="12.75">
      <c r="A206" s="2" t="str">
        <f t="shared" si="22"/>
        <v>NCREC - LOE</v>
      </c>
      <c r="B206" s="3">
        <f t="shared" si="23"/>
        <v>25</v>
      </c>
      <c r="X206" s="1"/>
    </row>
    <row r="207" spans="1:24" ht="12.75">
      <c r="A207" s="2" t="str">
        <f t="shared" si="22"/>
        <v>NCREC - MCC</v>
      </c>
      <c r="B207" s="3">
        <f t="shared" si="23"/>
        <v>25</v>
      </c>
      <c r="X207" s="1"/>
    </row>
    <row r="208" spans="1:24" ht="12.75">
      <c r="A208" s="2" t="str">
        <f t="shared" si="22"/>
        <v>NCREC - MEE / SMA</v>
      </c>
      <c r="B208" s="3">
        <f t="shared" si="23"/>
        <v>27.38</v>
      </c>
      <c r="X208" s="1"/>
    </row>
    <row r="209" spans="1:24" ht="12.75">
      <c r="A209" s="2" t="str">
        <f t="shared" si="22"/>
        <v>NCREC - MFP</v>
      </c>
      <c r="B209" s="3">
        <f t="shared" si="23"/>
        <v>21.68</v>
      </c>
      <c r="X209" s="1"/>
    </row>
    <row r="210" spans="1:24" ht="12.75">
      <c r="A210" s="2" t="str">
        <f t="shared" si="22"/>
        <v>NCREC - NCREC</v>
      </c>
      <c r="B210" s="3">
        <f t="shared" si="23"/>
        <v>0</v>
      </c>
      <c r="X210" s="1"/>
    </row>
    <row r="211" spans="1:24" ht="12.75">
      <c r="A211" s="2" t="str">
        <f t="shared" si="22"/>
        <v>NCREC - PJH</v>
      </c>
      <c r="B211" s="3">
        <f t="shared" si="23"/>
        <v>25.25</v>
      </c>
      <c r="X211" s="1"/>
    </row>
    <row r="212" spans="1:24" ht="12.75">
      <c r="A212" s="2" t="str">
        <f t="shared" si="22"/>
        <v>NCREC - SDCOE</v>
      </c>
      <c r="B212" s="3">
        <f t="shared" si="23"/>
        <v>30.22</v>
      </c>
      <c r="X212" s="1"/>
    </row>
    <row r="213" spans="1:24" ht="12.75">
      <c r="A213" s="2" t="str">
        <f t="shared" si="22"/>
        <v>NCREC - SOS</v>
      </c>
      <c r="B213" s="3">
        <f t="shared" si="23"/>
        <v>35</v>
      </c>
      <c r="X213" s="1"/>
    </row>
    <row r="214" spans="1:24" ht="12.75">
      <c r="A214" s="2" t="str">
        <f t="shared" si="22"/>
        <v>NCREC - TRANS</v>
      </c>
      <c r="B214" s="3">
        <f t="shared" si="23"/>
        <v>23.8</v>
      </c>
      <c r="X214" s="1"/>
    </row>
    <row r="215" spans="1:2" ht="12.75">
      <c r="A215" s="2" t="str">
        <f t="shared" si="22"/>
        <v>NCREC - VALLECITOS</v>
      </c>
      <c r="B215" s="3">
        <f t="shared" si="23"/>
        <v>24.8</v>
      </c>
    </row>
    <row r="216" spans="1:2" ht="12.75">
      <c r="A216" s="2" t="str">
        <f t="shared" si="22"/>
        <v>NCREC - WHF</v>
      </c>
      <c r="B216" s="3">
        <f t="shared" si="23"/>
        <v>25.73</v>
      </c>
    </row>
    <row r="217" spans="1:2" ht="12.75">
      <c r="A217" s="2" t="str">
        <f aca="true" t="shared" si="24" ref="A217:A234">CONCATENATE(R$1," ","-"," ",$E2)</f>
        <v>PJH - BONSALL USD</v>
      </c>
      <c r="B217" s="3">
        <f aca="true" t="shared" si="25" ref="B217:B234">R2</f>
        <v>8</v>
      </c>
    </row>
    <row r="218" spans="1:2" ht="12.75">
      <c r="A218" s="2" t="str">
        <f t="shared" si="24"/>
        <v>PJH - CNS</v>
      </c>
      <c r="B218" s="3">
        <f t="shared" si="25"/>
        <v>2.6</v>
      </c>
    </row>
    <row r="219" spans="1:2" ht="12.75">
      <c r="A219" s="2" t="str">
        <f t="shared" si="24"/>
        <v>PJH - DE LUZ</v>
      </c>
      <c r="B219" s="3">
        <f t="shared" si="25"/>
        <v>12.4</v>
      </c>
    </row>
    <row r="220" spans="1:2" ht="12.75">
      <c r="A220" s="2" t="str">
        <f t="shared" si="24"/>
        <v>PJH - DO</v>
      </c>
      <c r="B220" s="3">
        <f t="shared" si="25"/>
        <v>3</v>
      </c>
    </row>
    <row r="221" spans="1:2" ht="12.75">
      <c r="A221" s="2" t="str">
        <f t="shared" si="24"/>
        <v>PJH - FSA</v>
      </c>
      <c r="B221" s="3">
        <f t="shared" si="25"/>
        <v>2.38</v>
      </c>
    </row>
    <row r="222" spans="1:2" ht="12.75">
      <c r="A222" s="2" t="str">
        <f t="shared" si="24"/>
        <v>PJH - FUHS</v>
      </c>
      <c r="B222" s="3">
        <f t="shared" si="25"/>
        <v>1.85</v>
      </c>
    </row>
    <row r="223" spans="1:2" ht="12.75">
      <c r="A223" s="2" t="str">
        <f t="shared" si="24"/>
        <v>PJH - LAP / FHA</v>
      </c>
      <c r="B223" s="3">
        <f t="shared" si="25"/>
        <v>1.4</v>
      </c>
    </row>
    <row r="224" spans="1:2" ht="12.75">
      <c r="A224" s="2" t="str">
        <f t="shared" si="24"/>
        <v>PJH - LOE</v>
      </c>
      <c r="B224" s="3">
        <f t="shared" si="25"/>
        <v>0.3</v>
      </c>
    </row>
    <row r="225" spans="1:2" ht="12.75">
      <c r="A225" s="2" t="str">
        <f t="shared" si="24"/>
        <v>PJH - MCC</v>
      </c>
      <c r="B225" s="3">
        <f t="shared" si="25"/>
        <v>2.5</v>
      </c>
    </row>
    <row r="226" spans="1:2" ht="12.75">
      <c r="A226" s="2" t="str">
        <f t="shared" si="24"/>
        <v>PJH - MEE / SMA</v>
      </c>
      <c r="B226" s="3">
        <f t="shared" si="25"/>
        <v>2.62</v>
      </c>
    </row>
    <row r="227" spans="1:2" ht="12.75">
      <c r="A227" s="2" t="str">
        <f t="shared" si="24"/>
        <v>PJH - MFP</v>
      </c>
      <c r="B227" s="3">
        <f t="shared" si="25"/>
        <v>8.3</v>
      </c>
    </row>
    <row r="228" spans="1:2" ht="12.75">
      <c r="A228" s="2" t="str">
        <f t="shared" si="24"/>
        <v>PJH - NCREC</v>
      </c>
      <c r="B228" s="3">
        <f t="shared" si="25"/>
        <v>25.25</v>
      </c>
    </row>
    <row r="229" spans="1:2" ht="12.75">
      <c r="A229" s="2" t="str">
        <f t="shared" si="24"/>
        <v>PJH - PJH</v>
      </c>
      <c r="B229" s="3">
        <f t="shared" si="25"/>
        <v>0</v>
      </c>
    </row>
    <row r="230" spans="1:2" ht="12.75">
      <c r="A230" s="2" t="str">
        <f t="shared" si="24"/>
        <v>PJH - SDCOE</v>
      </c>
      <c r="B230" s="3">
        <f t="shared" si="25"/>
        <v>49.77</v>
      </c>
    </row>
    <row r="231" spans="1:2" ht="12.75">
      <c r="A231" s="2" t="str">
        <f t="shared" si="24"/>
        <v>PJH - SOS</v>
      </c>
      <c r="B231" s="3">
        <f t="shared" si="25"/>
        <v>29.3</v>
      </c>
    </row>
    <row r="232" spans="1:2" ht="12.75">
      <c r="A232" s="2" t="str">
        <f t="shared" si="24"/>
        <v>PJH - TRANS</v>
      </c>
      <c r="B232" s="3">
        <f t="shared" si="25"/>
        <v>2.6</v>
      </c>
    </row>
    <row r="233" spans="1:2" ht="12.75">
      <c r="A233" s="2" t="str">
        <f t="shared" si="24"/>
        <v>PJH - VALLECITOS</v>
      </c>
      <c r="B233" s="3">
        <f t="shared" si="25"/>
        <v>7.3</v>
      </c>
    </row>
    <row r="234" spans="1:2" ht="12.75">
      <c r="A234" s="2" t="str">
        <f t="shared" si="24"/>
        <v>PJH - WHF</v>
      </c>
      <c r="B234" s="3">
        <f t="shared" si="25"/>
        <v>1.8</v>
      </c>
    </row>
    <row r="235" spans="1:2" ht="12.75">
      <c r="A235" s="2" t="str">
        <f aca="true" t="shared" si="26" ref="A235:A252">CONCATENATE(S$1," ","-"," ",$E2)</f>
        <v>SDCOE - BONSALL USD</v>
      </c>
      <c r="B235" s="3">
        <f aca="true" t="shared" si="27" ref="B235:B252">S2</f>
        <v>42.9</v>
      </c>
    </row>
    <row r="236" spans="1:2" ht="12.75">
      <c r="A236" s="2" t="str">
        <f t="shared" si="26"/>
        <v>SDCOE - CNS</v>
      </c>
      <c r="B236" s="3">
        <f t="shared" si="27"/>
        <v>52.4</v>
      </c>
    </row>
    <row r="237" spans="1:2" ht="12.75">
      <c r="A237" s="2" t="str">
        <f t="shared" si="26"/>
        <v>SDCOE - DE LUZ</v>
      </c>
      <c r="B237" s="3">
        <f t="shared" si="27"/>
        <v>60.9</v>
      </c>
    </row>
    <row r="238" spans="1:2" ht="12.75">
      <c r="A238" s="2" t="str">
        <f t="shared" si="26"/>
        <v>SDCOE - DO</v>
      </c>
      <c r="B238" s="3">
        <f t="shared" si="27"/>
        <v>51.4</v>
      </c>
    </row>
    <row r="239" spans="1:2" ht="12.75">
      <c r="A239" s="2" t="str">
        <f t="shared" si="26"/>
        <v>SDCOE - FSA</v>
      </c>
      <c r="B239" s="3">
        <f t="shared" si="27"/>
        <v>52.15</v>
      </c>
    </row>
    <row r="240" spans="1:2" ht="12.75">
      <c r="A240" s="2" t="str">
        <f t="shared" si="26"/>
        <v>SDCOE - FUHS</v>
      </c>
      <c r="B240" s="3">
        <f t="shared" si="27"/>
        <v>53</v>
      </c>
    </row>
    <row r="241" spans="1:2" ht="12.75">
      <c r="A241" s="2" t="str">
        <f t="shared" si="26"/>
        <v>SDCOE - LAP / FHA</v>
      </c>
      <c r="B241" s="3">
        <f t="shared" si="27"/>
        <v>51.34</v>
      </c>
    </row>
    <row r="242" spans="1:2" ht="12.75">
      <c r="A242" s="2" t="str">
        <f t="shared" si="26"/>
        <v>SDCOE - LOE</v>
      </c>
      <c r="B242" s="3">
        <f t="shared" si="27"/>
        <v>49.46</v>
      </c>
    </row>
    <row r="243" spans="1:2" ht="12.75">
      <c r="A243" s="2" t="str">
        <f t="shared" si="26"/>
        <v>SDCOE - MCC</v>
      </c>
      <c r="B243" s="3">
        <f t="shared" si="27"/>
        <v>52.2</v>
      </c>
    </row>
    <row r="244" spans="1:2" ht="12.75">
      <c r="A244" s="2" t="str">
        <f t="shared" si="26"/>
        <v>SDCOE - MEE / SMA</v>
      </c>
      <c r="B244" s="3">
        <f t="shared" si="27"/>
        <v>52</v>
      </c>
    </row>
    <row r="245" spans="1:2" ht="12.75">
      <c r="A245" s="2" t="str">
        <f t="shared" si="26"/>
        <v>SDCOE - MFP</v>
      </c>
      <c r="B245" s="3">
        <f t="shared" si="27"/>
        <v>45</v>
      </c>
    </row>
    <row r="246" spans="1:2" ht="12.75">
      <c r="A246" s="2" t="str">
        <f t="shared" si="26"/>
        <v>SDCOE - NCREC</v>
      </c>
      <c r="B246" s="3">
        <f t="shared" si="27"/>
        <v>30.22</v>
      </c>
    </row>
    <row r="247" spans="1:2" ht="12.75">
      <c r="A247" s="2" t="str">
        <f t="shared" si="26"/>
        <v>SDCOE - PJH</v>
      </c>
      <c r="B247" s="3">
        <f t="shared" si="27"/>
        <v>49.77</v>
      </c>
    </row>
    <row r="248" spans="1:2" ht="12.75">
      <c r="A248" s="2" t="str">
        <f t="shared" si="26"/>
        <v>SDCOE - SDCOE</v>
      </c>
      <c r="B248" s="3">
        <f t="shared" si="27"/>
        <v>0</v>
      </c>
    </row>
    <row r="249" spans="1:2" ht="12.75">
      <c r="A249" s="2" t="str">
        <f t="shared" si="26"/>
        <v>SDCOE - SOS</v>
      </c>
      <c r="B249" s="3">
        <f t="shared" si="27"/>
        <v>52.45</v>
      </c>
    </row>
    <row r="250" spans="1:2" ht="12.75">
      <c r="A250" s="2" t="str">
        <f t="shared" si="26"/>
        <v>SDCOE - TRANS</v>
      </c>
      <c r="B250" s="3">
        <f t="shared" si="27"/>
        <v>51</v>
      </c>
    </row>
    <row r="251" spans="1:2" ht="12.75">
      <c r="A251" s="2" t="str">
        <f t="shared" si="26"/>
        <v>SDCOE - VALLECITOS</v>
      </c>
      <c r="B251" s="3">
        <f t="shared" si="27"/>
        <v>49.2</v>
      </c>
    </row>
    <row r="252" spans="1:2" ht="12.75">
      <c r="A252" s="2" t="str">
        <f t="shared" si="26"/>
        <v>SDCOE - WHF</v>
      </c>
      <c r="B252" s="3">
        <f t="shared" si="27"/>
        <v>50.25</v>
      </c>
    </row>
    <row r="253" spans="1:2" ht="12.75">
      <c r="A253" s="2" t="str">
        <f aca="true" t="shared" si="28" ref="A253:A270">CONCATENATE(T$1," ","-"," ",$E2)</f>
        <v>SOS - BONSALL USD</v>
      </c>
      <c r="B253" s="3">
        <f aca="true" t="shared" si="29" ref="B253:B270">T2</f>
        <v>30.63</v>
      </c>
    </row>
    <row r="254" spans="1:2" ht="12.75">
      <c r="A254" s="2" t="str">
        <f t="shared" si="28"/>
        <v>SOS - CNS</v>
      </c>
      <c r="B254" s="3">
        <f t="shared" si="29"/>
        <v>36.9</v>
      </c>
    </row>
    <row r="255" spans="1:2" ht="12.75">
      <c r="A255" s="2" t="str">
        <f t="shared" si="28"/>
        <v>SOS - DE LUZ</v>
      </c>
      <c r="B255" s="3">
        <f t="shared" si="29"/>
        <v>46.6</v>
      </c>
    </row>
    <row r="256" spans="1:2" ht="12.75">
      <c r="A256" s="2" t="str">
        <f t="shared" si="28"/>
        <v>SOS - DO</v>
      </c>
      <c r="B256" s="3">
        <f t="shared" si="29"/>
        <v>37.6</v>
      </c>
    </row>
    <row r="257" spans="1:2" ht="12.75">
      <c r="A257" s="2" t="str">
        <f t="shared" si="28"/>
        <v>SOS - FSA</v>
      </c>
      <c r="B257" s="3">
        <f t="shared" si="29"/>
        <v>27</v>
      </c>
    </row>
    <row r="258" spans="1:2" ht="12.75">
      <c r="A258" s="2" t="str">
        <f t="shared" si="28"/>
        <v>SOS - FUHS</v>
      </c>
      <c r="B258" s="3">
        <f t="shared" si="29"/>
        <v>35.23</v>
      </c>
    </row>
    <row r="259" spans="1:2" ht="12.75">
      <c r="A259" s="2" t="str">
        <f t="shared" si="28"/>
        <v>SOS - LAP / FHA</v>
      </c>
      <c r="B259" s="3">
        <f t="shared" si="29"/>
        <v>28.13</v>
      </c>
    </row>
    <row r="260" spans="1:2" ht="12.75">
      <c r="A260" s="2" t="str">
        <f t="shared" si="28"/>
        <v>SOS - LOE</v>
      </c>
      <c r="B260" s="3">
        <f t="shared" si="29"/>
        <v>29.6</v>
      </c>
    </row>
    <row r="261" spans="1:2" ht="12.75">
      <c r="A261" s="2" t="str">
        <f t="shared" si="28"/>
        <v>SOS - MCC</v>
      </c>
      <c r="B261" s="3">
        <f t="shared" si="29"/>
        <v>36.7</v>
      </c>
    </row>
    <row r="262" spans="1:2" ht="12.75">
      <c r="A262" s="2" t="str">
        <f t="shared" si="28"/>
        <v>SOS - MEE / SMA</v>
      </c>
      <c r="B262" s="3">
        <f t="shared" si="29"/>
        <v>27.15</v>
      </c>
    </row>
    <row r="263" spans="1:2" ht="12.75">
      <c r="A263" s="2" t="str">
        <f t="shared" si="28"/>
        <v>SOS - MFP</v>
      </c>
      <c r="B263" s="3">
        <f t="shared" si="29"/>
        <v>21.35</v>
      </c>
    </row>
    <row r="264" spans="1:2" ht="12.75">
      <c r="A264" s="2" t="str">
        <f t="shared" si="28"/>
        <v>SOS - NCREC</v>
      </c>
      <c r="B264" s="3">
        <f t="shared" si="29"/>
        <v>35</v>
      </c>
    </row>
    <row r="265" spans="1:2" ht="12.75">
      <c r="A265" s="2" t="str">
        <f t="shared" si="28"/>
        <v>SOS - PJH</v>
      </c>
      <c r="B265" s="3">
        <f t="shared" si="29"/>
        <v>29.3</v>
      </c>
    </row>
    <row r="266" spans="1:2" ht="12.75">
      <c r="A266" s="2" t="str">
        <f t="shared" si="28"/>
        <v>SOS - SDCOE</v>
      </c>
      <c r="B266" s="3">
        <f t="shared" si="29"/>
        <v>52.45</v>
      </c>
    </row>
    <row r="267" spans="1:2" ht="12.75">
      <c r="A267" s="2" t="str">
        <f t="shared" si="28"/>
        <v>SOS - SOS</v>
      </c>
      <c r="B267" s="3">
        <f t="shared" si="29"/>
        <v>0</v>
      </c>
    </row>
    <row r="268" spans="1:2" ht="12.75">
      <c r="A268" s="2" t="str">
        <f t="shared" si="28"/>
        <v>SOS - TRANS</v>
      </c>
      <c r="B268" s="3">
        <f t="shared" si="29"/>
        <v>34.5</v>
      </c>
    </row>
    <row r="269" spans="1:2" ht="12.75">
      <c r="A269" s="2" t="str">
        <f t="shared" si="28"/>
        <v>SOS - VALLECITOS</v>
      </c>
      <c r="B269" s="3">
        <f t="shared" si="29"/>
        <v>42.17</v>
      </c>
    </row>
    <row r="270" spans="1:2" ht="12.75">
      <c r="A270" s="2" t="str">
        <f t="shared" si="28"/>
        <v>SOS - WHF</v>
      </c>
      <c r="B270" s="3">
        <f t="shared" si="29"/>
        <v>29.32</v>
      </c>
    </row>
    <row r="271" spans="1:2" ht="12.75">
      <c r="A271" s="2" t="str">
        <f aca="true" t="shared" si="30" ref="A271:A288">CONCATENATE(U$1," ","-"," ",$E2)</f>
        <v>TRANS - BONSALL USD</v>
      </c>
      <c r="B271" s="3">
        <f aca="true" t="shared" si="31" ref="B271:B288">U2</f>
        <v>4.9</v>
      </c>
    </row>
    <row r="272" spans="1:2" ht="12.75">
      <c r="A272" s="2" t="str">
        <f t="shared" si="30"/>
        <v>TRANS - CNS</v>
      </c>
      <c r="B272" s="3">
        <f t="shared" si="31"/>
        <v>2.5</v>
      </c>
    </row>
    <row r="273" spans="1:2" ht="12.75">
      <c r="A273" s="2" t="str">
        <f t="shared" si="30"/>
        <v>TRANS - DE LUZ</v>
      </c>
      <c r="B273" s="3">
        <f t="shared" si="31"/>
        <v>12.2</v>
      </c>
    </row>
    <row r="274" spans="1:2" ht="12.75">
      <c r="A274" s="2" t="str">
        <f t="shared" si="30"/>
        <v>TRANS - DO</v>
      </c>
      <c r="B274" s="3">
        <f t="shared" si="31"/>
        <v>3.2</v>
      </c>
    </row>
    <row r="275" spans="1:2" ht="12.75">
      <c r="A275" s="2" t="str">
        <f t="shared" si="30"/>
        <v>TRANS - FSA</v>
      </c>
      <c r="B275" s="3">
        <f t="shared" si="31"/>
        <v>2.5</v>
      </c>
    </row>
    <row r="276" spans="1:2" ht="12.75">
      <c r="A276" s="2" t="str">
        <f t="shared" si="30"/>
        <v>TRANS - FUHS</v>
      </c>
      <c r="B276" s="3">
        <f t="shared" si="31"/>
        <v>0.8</v>
      </c>
    </row>
    <row r="277" spans="1:2" ht="12.75">
      <c r="A277" s="2" t="str">
        <f t="shared" si="30"/>
        <v>TRANS - LAP / FHA</v>
      </c>
      <c r="B277" s="3">
        <f t="shared" si="31"/>
        <v>3.2</v>
      </c>
    </row>
    <row r="278" spans="1:2" ht="12.75">
      <c r="A278" s="2" t="str">
        <f t="shared" si="30"/>
        <v>TRANS - LOE</v>
      </c>
      <c r="B278" s="3">
        <f t="shared" si="31"/>
        <v>2.7</v>
      </c>
    </row>
    <row r="279" spans="1:2" ht="12.75">
      <c r="A279" s="2" t="str">
        <f t="shared" si="30"/>
        <v>TRANS - MCC</v>
      </c>
      <c r="B279" s="3">
        <f t="shared" si="31"/>
        <v>2.3</v>
      </c>
    </row>
    <row r="280" spans="1:2" ht="12.75">
      <c r="A280" s="2" t="str">
        <f t="shared" si="30"/>
        <v>TRANS - MEE / SMA</v>
      </c>
      <c r="B280" s="3">
        <f t="shared" si="31"/>
        <v>2.6</v>
      </c>
    </row>
    <row r="281" spans="1:2" ht="12.75">
      <c r="A281" s="2" t="str">
        <f t="shared" si="30"/>
        <v>TRANS - MFP</v>
      </c>
      <c r="B281" s="3">
        <f t="shared" si="31"/>
        <v>6.9</v>
      </c>
    </row>
    <row r="282" spans="1:2" ht="12.75">
      <c r="A282" s="2" t="str">
        <f t="shared" si="30"/>
        <v>TRANS - NCREC</v>
      </c>
      <c r="B282" s="3">
        <f t="shared" si="31"/>
        <v>23.8</v>
      </c>
    </row>
    <row r="283" spans="1:2" ht="12.75">
      <c r="A283" s="2" t="str">
        <f t="shared" si="30"/>
        <v>TRANS - PJH</v>
      </c>
      <c r="B283" s="3">
        <f t="shared" si="31"/>
        <v>2.6</v>
      </c>
    </row>
    <row r="284" spans="1:2" ht="12.75">
      <c r="A284" s="2" t="str">
        <f t="shared" si="30"/>
        <v>TRANS - SDCOE</v>
      </c>
      <c r="B284" s="3">
        <f t="shared" si="31"/>
        <v>51</v>
      </c>
    </row>
    <row r="285" spans="1:2" ht="12.75">
      <c r="A285" s="2" t="str">
        <f t="shared" si="30"/>
        <v>TRANS - SOS</v>
      </c>
      <c r="B285" s="3">
        <f t="shared" si="31"/>
        <v>34.5</v>
      </c>
    </row>
    <row r="286" spans="1:2" ht="12.75">
      <c r="A286" s="2" t="str">
        <f t="shared" si="30"/>
        <v>TRANS - TRANS</v>
      </c>
      <c r="B286" s="3">
        <f t="shared" si="31"/>
        <v>0</v>
      </c>
    </row>
    <row r="287" spans="1:2" ht="12.75">
      <c r="A287" s="2" t="str">
        <f t="shared" si="30"/>
        <v>TRANS - VALLECITOS</v>
      </c>
      <c r="B287" s="3">
        <f t="shared" si="31"/>
        <v>10</v>
      </c>
    </row>
    <row r="288" spans="1:2" ht="12.75">
      <c r="A288" s="2" t="str">
        <f t="shared" si="30"/>
        <v>TRANS - WHF</v>
      </c>
      <c r="B288" s="3">
        <f t="shared" si="31"/>
        <v>3.6</v>
      </c>
    </row>
    <row r="289" spans="1:2" ht="12.75">
      <c r="A289" s="2" t="str">
        <f aca="true" t="shared" si="32" ref="A289:A306">CONCATENATE(V$1," ","-"," ",$E2)</f>
        <v>VALLECITOS - BONSALL USD</v>
      </c>
      <c r="B289" s="3">
        <f aca="true" t="shared" si="33" ref="B289:B306">V2</f>
        <v>12.35</v>
      </c>
    </row>
    <row r="290" spans="1:2" ht="12.75">
      <c r="A290" s="2" t="str">
        <f t="shared" si="32"/>
        <v>VALLECITOS - CNS</v>
      </c>
      <c r="B290" s="3">
        <f t="shared" si="33"/>
        <v>8.6</v>
      </c>
    </row>
    <row r="291" spans="1:2" ht="12.75">
      <c r="A291" s="2" t="str">
        <f t="shared" si="32"/>
        <v>VALLECITOS - DE LUZ</v>
      </c>
      <c r="B291" s="3">
        <f t="shared" si="33"/>
        <v>17.1</v>
      </c>
    </row>
    <row r="292" spans="1:2" ht="12.75">
      <c r="A292" s="2" t="str">
        <f t="shared" si="32"/>
        <v>VALLECITOS - DO</v>
      </c>
      <c r="B292" s="3">
        <f t="shared" si="33"/>
        <v>7.6</v>
      </c>
    </row>
    <row r="293" spans="1:2" ht="12.75">
      <c r="A293" s="2" t="str">
        <f t="shared" si="32"/>
        <v>VALLECITOS - FSA</v>
      </c>
      <c r="B293" s="3">
        <f t="shared" si="33"/>
        <v>8.35</v>
      </c>
    </row>
    <row r="294" spans="1:2" ht="12.75">
      <c r="A294" s="2" t="str">
        <f t="shared" si="32"/>
        <v>VALLECITOS - FUHS</v>
      </c>
      <c r="B294" s="3">
        <f t="shared" si="33"/>
        <v>9</v>
      </c>
    </row>
    <row r="295" spans="1:2" ht="12.75">
      <c r="A295" s="2" t="str">
        <f t="shared" si="32"/>
        <v>VALLECITOS - LAP / FHA</v>
      </c>
      <c r="B295" s="3">
        <f t="shared" si="33"/>
        <v>7.55</v>
      </c>
    </row>
    <row r="296" spans="1:2" ht="12.75">
      <c r="A296" s="2" t="str">
        <f t="shared" si="32"/>
        <v>VALLECITOS - LOE</v>
      </c>
      <c r="B296" s="3">
        <f t="shared" si="33"/>
        <v>7</v>
      </c>
    </row>
    <row r="297" spans="1:2" ht="12.75">
      <c r="A297" s="2" t="str">
        <f t="shared" si="32"/>
        <v>VALLECITOS - MCC</v>
      </c>
      <c r="B297" s="3">
        <f t="shared" si="33"/>
        <v>8.4</v>
      </c>
    </row>
    <row r="298" spans="1:2" ht="12.75">
      <c r="A298" s="2" t="str">
        <f t="shared" si="32"/>
        <v>VALLECITOS - MEE / SMA</v>
      </c>
      <c r="B298" s="3">
        <f t="shared" si="33"/>
        <v>8.1</v>
      </c>
    </row>
    <row r="299" spans="1:2" ht="12.75">
      <c r="A299" s="2" t="str">
        <f t="shared" si="32"/>
        <v>VALLECITOS - MFP</v>
      </c>
      <c r="B299" s="3">
        <f t="shared" si="33"/>
        <v>14.26</v>
      </c>
    </row>
    <row r="300" spans="1:2" ht="12.75">
      <c r="A300" s="2" t="str">
        <f t="shared" si="32"/>
        <v>VALLECITOS - NCREC</v>
      </c>
      <c r="B300" s="3">
        <f t="shared" si="33"/>
        <v>24.8</v>
      </c>
    </row>
    <row r="301" spans="1:2" ht="12.75">
      <c r="A301" s="2" t="str">
        <f t="shared" si="32"/>
        <v>VALLECITOS - PJH</v>
      </c>
      <c r="B301" s="3">
        <f t="shared" si="33"/>
        <v>7.3</v>
      </c>
    </row>
    <row r="302" spans="1:2" ht="12.75">
      <c r="A302" s="2" t="str">
        <f t="shared" si="32"/>
        <v>VALLECITOS - SDCOE</v>
      </c>
      <c r="B302" s="3">
        <f t="shared" si="33"/>
        <v>49.2</v>
      </c>
    </row>
    <row r="303" spans="1:2" ht="12.75">
      <c r="A303" s="2" t="str">
        <f t="shared" si="32"/>
        <v>VALLECITOS - SOS</v>
      </c>
      <c r="B303" s="3">
        <f t="shared" si="33"/>
        <v>42.17</v>
      </c>
    </row>
    <row r="304" spans="1:2" ht="12.75">
      <c r="A304" s="2" t="str">
        <f t="shared" si="32"/>
        <v>VALLECITOS - TRANS</v>
      </c>
      <c r="B304" s="3">
        <f t="shared" si="33"/>
        <v>10</v>
      </c>
    </row>
    <row r="305" spans="1:2" ht="12.75">
      <c r="A305" s="2" t="str">
        <f t="shared" si="32"/>
        <v>VALLECITOS - VALLECITOS</v>
      </c>
      <c r="B305" s="3">
        <f t="shared" si="33"/>
        <v>0</v>
      </c>
    </row>
    <row r="306" spans="1:2" ht="12.75">
      <c r="A306" s="2" t="str">
        <f t="shared" si="32"/>
        <v>VALLECITOS - WHF</v>
      </c>
      <c r="B306" s="3">
        <f t="shared" si="33"/>
        <v>6.44</v>
      </c>
    </row>
    <row r="307" spans="1:2" ht="12.75">
      <c r="A307" s="2" t="str">
        <f aca="true" t="shared" si="34" ref="A307:A324">CONCATENATE(W$1," ","-"," ",$E2)</f>
        <v>WHF - BONSALL USD</v>
      </c>
      <c r="B307" s="3">
        <f>W2</f>
        <v>8.4</v>
      </c>
    </row>
    <row r="308" spans="1:2" ht="12.75">
      <c r="A308" s="2" t="str">
        <f t="shared" si="34"/>
        <v>WHF - CNS</v>
      </c>
      <c r="B308" s="3">
        <f aca="true" t="shared" si="35" ref="B308:B324">W3</f>
        <v>2.5</v>
      </c>
    </row>
    <row r="309" spans="1:2" ht="12.75">
      <c r="A309" s="2" t="str">
        <f t="shared" si="34"/>
        <v>WHF - DE LUZ</v>
      </c>
      <c r="B309" s="3">
        <f t="shared" si="35"/>
        <v>11</v>
      </c>
    </row>
    <row r="310" spans="1:2" ht="12.75">
      <c r="A310" s="2" t="str">
        <f t="shared" si="34"/>
        <v>WHF - DO</v>
      </c>
      <c r="B310" s="3">
        <f t="shared" si="35"/>
        <v>1.54</v>
      </c>
    </row>
    <row r="311" spans="1:2" ht="12.75">
      <c r="A311" s="2" t="str">
        <f t="shared" si="34"/>
        <v>WHF - FSA</v>
      </c>
      <c r="B311" s="3">
        <f t="shared" si="35"/>
        <v>2.42</v>
      </c>
    </row>
    <row r="312" spans="1:2" ht="12.75">
      <c r="A312" s="2" t="str">
        <f t="shared" si="34"/>
        <v>WHF - FUHS</v>
      </c>
      <c r="B312" s="3">
        <f t="shared" si="35"/>
        <v>3</v>
      </c>
    </row>
    <row r="313" spans="1:2" ht="12.75">
      <c r="A313" s="2" t="str">
        <f t="shared" si="34"/>
        <v>WHF - LAP / FHA</v>
      </c>
      <c r="B313" s="3">
        <f t="shared" si="35"/>
        <v>1.55</v>
      </c>
    </row>
    <row r="314" spans="1:2" ht="12.75">
      <c r="A314" s="2" t="str">
        <f t="shared" si="34"/>
        <v>WHF - LOE</v>
      </c>
      <c r="B314" s="3">
        <f t="shared" si="35"/>
        <v>2.1</v>
      </c>
    </row>
    <row r="315" spans="1:2" ht="12.75">
      <c r="A315" s="2" t="str">
        <f t="shared" si="34"/>
        <v>WHF - MCC</v>
      </c>
      <c r="B315" s="3">
        <f t="shared" si="35"/>
        <v>2.3</v>
      </c>
    </row>
    <row r="316" spans="1:2" ht="12.75">
      <c r="A316" s="2" t="str">
        <f t="shared" si="34"/>
        <v>WHF - MEE / SMA</v>
      </c>
      <c r="B316" s="3">
        <f t="shared" si="35"/>
        <v>2.17</v>
      </c>
    </row>
    <row r="317" spans="1:2" ht="12.75">
      <c r="A317" s="2" t="str">
        <f t="shared" si="34"/>
        <v>WHF - MFP</v>
      </c>
      <c r="B317" s="3">
        <f t="shared" si="35"/>
        <v>8.33</v>
      </c>
    </row>
    <row r="318" spans="1:2" ht="12.75">
      <c r="A318" s="2" t="str">
        <f t="shared" si="34"/>
        <v>WHF - NCREC</v>
      </c>
      <c r="B318" s="3">
        <f t="shared" si="35"/>
        <v>25.73</v>
      </c>
    </row>
    <row r="319" spans="1:2" ht="12.75">
      <c r="A319" s="2" t="str">
        <f t="shared" si="34"/>
        <v>WHF - PJH</v>
      </c>
      <c r="B319" s="3">
        <f t="shared" si="35"/>
        <v>1.8</v>
      </c>
    </row>
    <row r="320" spans="1:2" ht="12.75">
      <c r="A320" s="2" t="str">
        <f t="shared" si="34"/>
        <v>WHF - SDCOE</v>
      </c>
      <c r="B320" s="3">
        <f t="shared" si="35"/>
        <v>50.25</v>
      </c>
    </row>
    <row r="321" spans="1:2" ht="12.75">
      <c r="A321" s="2" t="str">
        <f t="shared" si="34"/>
        <v>WHF - SOS</v>
      </c>
      <c r="B321" s="3">
        <f t="shared" si="35"/>
        <v>29.32</v>
      </c>
    </row>
    <row r="322" spans="1:2" ht="12.75">
      <c r="A322" s="2" t="str">
        <f t="shared" si="34"/>
        <v>WHF - TRANS</v>
      </c>
      <c r="B322" s="3">
        <f t="shared" si="35"/>
        <v>3.6</v>
      </c>
    </row>
    <row r="323" spans="1:2" ht="12.75">
      <c r="A323" s="2" t="str">
        <f t="shared" si="34"/>
        <v>WHF - VALLECITOS</v>
      </c>
      <c r="B323" s="3">
        <f t="shared" si="35"/>
        <v>6.44</v>
      </c>
    </row>
    <row r="324" spans="1:2" ht="12.75">
      <c r="A324" s="2" t="str">
        <f t="shared" si="34"/>
        <v>WHF - WHF</v>
      </c>
      <c r="B324" s="3">
        <f t="shared" si="35"/>
        <v>0</v>
      </c>
    </row>
  </sheetData>
  <sheetProtection sheet="1" objects="1" scenarios="1" selectLockedCells="1" selectUnlockedCells="1"/>
  <mergeCells count="18">
    <mergeCell ref="F26:K26"/>
    <mergeCell ref="F25:K25"/>
    <mergeCell ref="F24:K24"/>
    <mergeCell ref="F23:K23"/>
    <mergeCell ref="F22:K22"/>
    <mergeCell ref="F39:K39"/>
    <mergeCell ref="F30:K30"/>
    <mergeCell ref="F32:K32"/>
    <mergeCell ref="F31:K31"/>
    <mergeCell ref="F29:K29"/>
    <mergeCell ref="F28:K28"/>
    <mergeCell ref="F27:K27"/>
    <mergeCell ref="F38:K38"/>
    <mergeCell ref="F37:K37"/>
    <mergeCell ref="F36:K36"/>
    <mergeCell ref="F35:K35"/>
    <mergeCell ref="F34:K34"/>
    <mergeCell ref="F33:K33"/>
  </mergeCells>
  <printOptions/>
  <pageMargins left="0.75" right="0.75" top="1" bottom="1" header="0.5" footer="0.5"/>
  <pageSetup fitToHeight="0" fitToWidth="1" horizontalDpi="600" verticalDpi="600" orientation="landscape" scale="5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Doreen Catlin</dc:creator>
  <cp:keywords/>
  <dc:description/>
  <cp:lastModifiedBy>Microsoft Office User</cp:lastModifiedBy>
  <cp:lastPrinted>2019-06-04T18:21:50Z</cp:lastPrinted>
  <dcterms:created xsi:type="dcterms:W3CDTF">2005-01-07T18:15:05Z</dcterms:created>
  <dcterms:modified xsi:type="dcterms:W3CDTF">2020-02-24T17:30:33Z</dcterms:modified>
  <cp:category/>
  <cp:version/>
  <cp:contentType/>
  <cp:contentStatus/>
</cp:coreProperties>
</file>